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Sek_podr\Sl_Financija\SLUŽBA FINANCIJA\FINANCIJSKI PLAN 2025 2026 i 2027\"/>
    </mc:Choice>
  </mc:AlternateContent>
  <xr:revisionPtr revIDLastSave="0" documentId="13_ncr:1_{71F9E382-B56A-4081-8AAF-E060565472AC}" xr6:coauthVersionLast="47" xr6:coauthVersionMax="47" xr10:uidLastSave="{00000000-0000-0000-0000-000000000000}"/>
  <bookViews>
    <workbookView xWindow="-120" yWindow="-120" windowWidth="29040" windowHeight="15720" firstSheet="1" activeTab="6" xr2:uid="{00000000-000D-0000-FFFF-FFFF00000000}"/>
  </bookViews>
  <sheets>
    <sheet name="Naslovna" sheetId="10" r:id="rId1"/>
    <sheet name="SAŽETAK" sheetId="1" r:id="rId2"/>
    <sheet name=" Račun prihoda i rashoda" sheetId="3" r:id="rId3"/>
    <sheet name="Rashodi prema izvorima finan" sheetId="5" r:id="rId4"/>
    <sheet name="Rashodi prema funkcijskoj k " sheetId="8" r:id="rId5"/>
    <sheet name="Račun financiranja" sheetId="6" r:id="rId6"/>
    <sheet name="II. POSEBNI DIO " sheetId="9" r:id="rId7"/>
  </sheets>
  <definedNames>
    <definedName name="_xlnm.Print_Area" localSheetId="1">SAŽETAK!$A$1:$J$24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G13" i="3"/>
  <c r="G20" i="1" l="1"/>
  <c r="E13" i="3" l="1"/>
  <c r="F13" i="3"/>
  <c r="C16" i="5" l="1"/>
  <c r="C8" i="5"/>
  <c r="E70" i="9"/>
  <c r="E69" i="9" s="1"/>
  <c r="F70" i="9"/>
  <c r="F69" i="9" s="1"/>
  <c r="G70" i="9"/>
  <c r="G69" i="9" s="1"/>
  <c r="C70" i="9"/>
  <c r="C69" i="9" s="1"/>
  <c r="D70" i="9"/>
  <c r="D69" i="9" s="1"/>
  <c r="C158" i="9"/>
  <c r="D158" i="9"/>
  <c r="C155" i="9"/>
  <c r="D155" i="9"/>
  <c r="C151" i="9"/>
  <c r="D151" i="9"/>
  <c r="C144" i="9"/>
  <c r="D144" i="9"/>
  <c r="C141" i="9"/>
  <c r="D141" i="9"/>
  <c r="C138" i="9"/>
  <c r="D138" i="9"/>
  <c r="C135" i="9"/>
  <c r="D135" i="9"/>
  <c r="C133" i="9"/>
  <c r="D133" i="9"/>
  <c r="C128" i="9"/>
  <c r="D128" i="9"/>
  <c r="C125" i="9"/>
  <c r="C124" i="9" s="1"/>
  <c r="D125" i="9"/>
  <c r="D124" i="9" s="1"/>
  <c r="C121" i="9"/>
  <c r="D121" i="9"/>
  <c r="C114" i="9"/>
  <c r="D114" i="9"/>
  <c r="C111" i="9"/>
  <c r="D111" i="9"/>
  <c r="C108" i="9"/>
  <c r="D108" i="9"/>
  <c r="C105" i="9"/>
  <c r="D105" i="9"/>
  <c r="C103" i="9"/>
  <c r="D103" i="9"/>
  <c r="C97" i="9"/>
  <c r="C96" i="9" s="1"/>
  <c r="C95" i="9" s="1"/>
  <c r="C94" i="9" s="1"/>
  <c r="C93" i="9" s="1"/>
  <c r="D97" i="9"/>
  <c r="D96" i="9" s="1"/>
  <c r="D95" i="9" s="1"/>
  <c r="D94" i="9" s="1"/>
  <c r="D93" i="9" s="1"/>
  <c r="C91" i="9"/>
  <c r="D91" i="9"/>
  <c r="C89" i="9"/>
  <c r="D89" i="9"/>
  <c r="D88" i="9" s="1"/>
  <c r="C86" i="9"/>
  <c r="C85" i="9" s="1"/>
  <c r="E39" i="3" s="1"/>
  <c r="E37" i="3" s="1"/>
  <c r="D86" i="9"/>
  <c r="D85" i="9" s="1"/>
  <c r="F39" i="3" s="1"/>
  <c r="F37" i="3" s="1"/>
  <c r="C82" i="9"/>
  <c r="C81" i="9" s="1"/>
  <c r="C80" i="9" s="1"/>
  <c r="D82" i="9"/>
  <c r="D81" i="9" s="1"/>
  <c r="D80" i="9" s="1"/>
  <c r="C76" i="9"/>
  <c r="C75" i="9" s="1"/>
  <c r="C74" i="9" s="1"/>
  <c r="C73" i="9" s="1"/>
  <c r="C72" i="9" s="1"/>
  <c r="D76" i="9"/>
  <c r="D75" i="9" s="1"/>
  <c r="D74" i="9" s="1"/>
  <c r="D73" i="9" s="1"/>
  <c r="D72" i="9" s="1"/>
  <c r="C66" i="9"/>
  <c r="C65" i="9" s="1"/>
  <c r="E46" i="3" s="1"/>
  <c r="E45" i="3" s="1"/>
  <c r="D66" i="9"/>
  <c r="D65" i="9" s="1"/>
  <c r="F46" i="3" s="1"/>
  <c r="F45" i="3" s="1"/>
  <c r="C60" i="9"/>
  <c r="C59" i="9" s="1"/>
  <c r="D60" i="9"/>
  <c r="D59" i="9" s="1"/>
  <c r="C54" i="9"/>
  <c r="C53" i="9" s="1"/>
  <c r="E35" i="3" s="1"/>
  <c r="E34" i="3" s="1"/>
  <c r="D54" i="9"/>
  <c r="D53" i="9" s="1"/>
  <c r="F35" i="3" s="1"/>
  <c r="F34" i="3" s="1"/>
  <c r="C47" i="9"/>
  <c r="D47" i="9"/>
  <c r="C38" i="9"/>
  <c r="D38" i="9"/>
  <c r="C32" i="9"/>
  <c r="D32" i="9"/>
  <c r="C28" i="9"/>
  <c r="D28" i="9"/>
  <c r="C24" i="9"/>
  <c r="D24" i="9"/>
  <c r="C22" i="9"/>
  <c r="D22" i="9"/>
  <c r="C19" i="9"/>
  <c r="D19" i="9"/>
  <c r="C14" i="9"/>
  <c r="C13" i="9" s="1"/>
  <c r="D14" i="9"/>
  <c r="D13" i="9" s="1"/>
  <c r="F32" i="3" l="1"/>
  <c r="D68" i="9"/>
  <c r="E32" i="3"/>
  <c r="C68" i="9"/>
  <c r="D123" i="9"/>
  <c r="F42" i="3"/>
  <c r="F41" i="3" s="1"/>
  <c r="F36" i="3" s="1"/>
  <c r="G11" i="1" s="1"/>
  <c r="C123" i="9"/>
  <c r="E42" i="3"/>
  <c r="G68" i="9"/>
  <c r="I32" i="3"/>
  <c r="F68" i="9"/>
  <c r="H32" i="3"/>
  <c r="C102" i="9"/>
  <c r="E25" i="3" s="1"/>
  <c r="E68" i="9"/>
  <c r="G32" i="3"/>
  <c r="C132" i="9"/>
  <c r="E27" i="3" s="1"/>
  <c r="D12" i="9"/>
  <c r="D11" i="9" s="1"/>
  <c r="F30" i="3"/>
  <c r="C12" i="9"/>
  <c r="C11" i="9" s="1"/>
  <c r="E30" i="3"/>
  <c r="F43" i="3"/>
  <c r="D154" i="9"/>
  <c r="D153" i="9" s="1"/>
  <c r="C154" i="9"/>
  <c r="C88" i="9"/>
  <c r="C84" i="9" s="1"/>
  <c r="C79" i="9" s="1"/>
  <c r="C78" i="9" s="1"/>
  <c r="C137" i="9"/>
  <c r="D137" i="9"/>
  <c r="F33" i="3" s="1"/>
  <c r="D132" i="9"/>
  <c r="D107" i="9"/>
  <c r="F29" i="3" s="1"/>
  <c r="C107" i="9"/>
  <c r="D102" i="9"/>
  <c r="F25" i="3" s="1"/>
  <c r="D84" i="9"/>
  <c r="D79" i="9" s="1"/>
  <c r="D78" i="9" s="1"/>
  <c r="D58" i="9"/>
  <c r="C58" i="9"/>
  <c r="D27" i="9"/>
  <c r="F31" i="3" s="1"/>
  <c r="C27" i="9"/>
  <c r="E31" i="3" s="1"/>
  <c r="D18" i="9"/>
  <c r="F26" i="3" s="1"/>
  <c r="C18" i="9"/>
  <c r="E26" i="3" s="1"/>
  <c r="D15" i="5" l="1"/>
  <c r="G11" i="3"/>
  <c r="C11" i="5"/>
  <c r="C10" i="5" s="1"/>
  <c r="F16" i="3"/>
  <c r="F15" i="3" s="1"/>
  <c r="H11" i="3"/>
  <c r="E15" i="5"/>
  <c r="C101" i="9"/>
  <c r="C100" i="9" s="1"/>
  <c r="E29" i="3"/>
  <c r="D131" i="9"/>
  <c r="D130" i="9" s="1"/>
  <c r="F27" i="3"/>
  <c r="F24" i="3" s="1"/>
  <c r="F23" i="3" s="1"/>
  <c r="F15" i="5"/>
  <c r="F14" i="5" s="1"/>
  <c r="I11" i="3"/>
  <c r="E43" i="3"/>
  <c r="E41" i="3" s="1"/>
  <c r="E36" i="3" s="1"/>
  <c r="F11" i="1" s="1"/>
  <c r="E24" i="3"/>
  <c r="F28" i="3"/>
  <c r="C131" i="9"/>
  <c r="C130" i="9" s="1"/>
  <c r="C99" i="9" s="1"/>
  <c r="E33" i="3"/>
  <c r="C153" i="9"/>
  <c r="E44" i="3"/>
  <c r="E11" i="3"/>
  <c r="B15" i="5"/>
  <c r="F11" i="3"/>
  <c r="F10" i="3" s="1"/>
  <c r="C15" i="5"/>
  <c r="C14" i="5" s="1"/>
  <c r="E16" i="3"/>
  <c r="E15" i="3" s="1"/>
  <c r="B11" i="5"/>
  <c r="B10" i="5" s="1"/>
  <c r="C17" i="9"/>
  <c r="C16" i="9" s="1"/>
  <c r="B13" i="5" s="1"/>
  <c r="B12" i="5" s="1"/>
  <c r="D17" i="9"/>
  <c r="D16" i="9" s="1"/>
  <c r="C13" i="5" s="1"/>
  <c r="C12" i="5" s="1"/>
  <c r="C7" i="5" s="1"/>
  <c r="D101" i="9"/>
  <c r="D100" i="9" s="1"/>
  <c r="G10" i="1" l="1"/>
  <c r="G12" i="1" s="1"/>
  <c r="D10" i="9"/>
  <c r="E28" i="3"/>
  <c r="E23" i="3" s="1"/>
  <c r="C10" i="9"/>
  <c r="E12" i="3"/>
  <c r="E10" i="3" s="1"/>
  <c r="E9" i="3" s="1"/>
  <c r="F7" i="1" s="1"/>
  <c r="F9" i="1" s="1"/>
  <c r="B17" i="5"/>
  <c r="B16" i="5" s="1"/>
  <c r="D99" i="9"/>
  <c r="F18" i="3"/>
  <c r="F17" i="3" s="1"/>
  <c r="F9" i="3" s="1"/>
  <c r="G7" i="1" s="1"/>
  <c r="G9" i="1" s="1"/>
  <c r="G13" i="1" s="1"/>
  <c r="H21" i="1" s="1"/>
  <c r="I20" i="1" s="1"/>
  <c r="I21" i="1" s="1"/>
  <c r="J20" i="1" s="1"/>
  <c r="J21" i="1" s="1"/>
  <c r="E18" i="3"/>
  <c r="E17" i="3" s="1"/>
  <c r="B9" i="5"/>
  <c r="B8" i="5" s="1"/>
  <c r="B14" i="5"/>
  <c r="C7" i="9"/>
  <c r="D7" i="9"/>
  <c r="F10" i="1" l="1"/>
  <c r="F12" i="1" s="1"/>
  <c r="F13" i="1" s="1"/>
  <c r="C9" i="9"/>
  <c r="B9" i="8"/>
  <c r="D9" i="9"/>
  <c r="C9" i="8"/>
  <c r="B7" i="5"/>
  <c r="C8" i="9"/>
  <c r="D8" i="9"/>
  <c r="H10" i="3"/>
  <c r="I10" i="3"/>
  <c r="F24" i="9" l="1"/>
  <c r="H13" i="3" l="1"/>
  <c r="I13" i="3"/>
  <c r="E158" i="9" l="1"/>
  <c r="G158" i="9"/>
  <c r="F158" i="9"/>
  <c r="G155" i="9"/>
  <c r="F155" i="9"/>
  <c r="E155" i="9"/>
  <c r="G151" i="9"/>
  <c r="F151" i="9"/>
  <c r="E151" i="9"/>
  <c r="G144" i="9"/>
  <c r="F144" i="9"/>
  <c r="G141" i="9"/>
  <c r="F141" i="9"/>
  <c r="E141" i="9"/>
  <c r="G138" i="9"/>
  <c r="F138" i="9"/>
  <c r="E138" i="9"/>
  <c r="E135" i="9"/>
  <c r="G135" i="9"/>
  <c r="F135" i="9"/>
  <c r="E133" i="9"/>
  <c r="G133" i="9"/>
  <c r="F133" i="9"/>
  <c r="G128" i="9"/>
  <c r="F128" i="9"/>
  <c r="E128" i="9"/>
  <c r="G125" i="9"/>
  <c r="F125" i="9"/>
  <c r="E125" i="9"/>
  <c r="G121" i="9"/>
  <c r="F121" i="9"/>
  <c r="E121" i="9"/>
  <c r="G114" i="9"/>
  <c r="F114" i="9"/>
  <c r="E111" i="9"/>
  <c r="G111" i="9"/>
  <c r="F111" i="9"/>
  <c r="G108" i="9"/>
  <c r="F108" i="9"/>
  <c r="E108" i="9"/>
  <c r="E105" i="9"/>
  <c r="G105" i="9"/>
  <c r="F105" i="9"/>
  <c r="E103" i="9"/>
  <c r="G103" i="9"/>
  <c r="F103" i="9"/>
  <c r="G97" i="9"/>
  <c r="G96" i="9" s="1"/>
  <c r="F97" i="9"/>
  <c r="F96" i="9" s="1"/>
  <c r="F95" i="9" s="1"/>
  <c r="F94" i="9" s="1"/>
  <c r="F93" i="9" s="1"/>
  <c r="E97" i="9"/>
  <c r="E96" i="9" s="1"/>
  <c r="E95" i="9" s="1"/>
  <c r="E94" i="9" s="1"/>
  <c r="E93" i="9" s="1"/>
  <c r="G91" i="9"/>
  <c r="F91" i="9"/>
  <c r="E91" i="9"/>
  <c r="E89" i="9"/>
  <c r="G89" i="9"/>
  <c r="F89" i="9"/>
  <c r="G86" i="9"/>
  <c r="G85" i="9" s="1"/>
  <c r="I39" i="3" s="1"/>
  <c r="I37" i="3" s="1"/>
  <c r="F86" i="9"/>
  <c r="F85" i="9" s="1"/>
  <c r="H39" i="3" s="1"/>
  <c r="H37" i="3" s="1"/>
  <c r="E86" i="9"/>
  <c r="E85" i="9" s="1"/>
  <c r="G39" i="3" s="1"/>
  <c r="G37" i="3" s="1"/>
  <c r="F82" i="9"/>
  <c r="F81" i="9" s="1"/>
  <c r="F80" i="9" s="1"/>
  <c r="E82" i="9"/>
  <c r="E81" i="9" s="1"/>
  <c r="E80" i="9" s="1"/>
  <c r="G82" i="9"/>
  <c r="G81" i="9" s="1"/>
  <c r="G80" i="9" s="1"/>
  <c r="G76" i="9"/>
  <c r="G75" i="9" s="1"/>
  <c r="G74" i="9" s="1"/>
  <c r="G73" i="9" s="1"/>
  <c r="G72" i="9" s="1"/>
  <c r="F76" i="9"/>
  <c r="F75" i="9" s="1"/>
  <c r="F74" i="9" s="1"/>
  <c r="F73" i="9" s="1"/>
  <c r="F72" i="9" s="1"/>
  <c r="E76" i="9"/>
  <c r="E75" i="9" s="1"/>
  <c r="E74" i="9" s="1"/>
  <c r="E73" i="9" s="1"/>
  <c r="E72" i="9" s="1"/>
  <c r="G66" i="9"/>
  <c r="G65" i="9" s="1"/>
  <c r="I46" i="3" s="1"/>
  <c r="F66" i="9"/>
  <c r="F65" i="9" s="1"/>
  <c r="H46" i="3" s="1"/>
  <c r="E66" i="9"/>
  <c r="E65" i="9" s="1"/>
  <c r="G46" i="3" s="1"/>
  <c r="G60" i="9"/>
  <c r="G59" i="9" s="1"/>
  <c r="E60" i="9"/>
  <c r="E59" i="9" s="1"/>
  <c r="F60" i="9"/>
  <c r="F59" i="9" s="1"/>
  <c r="E47" i="9"/>
  <c r="G47" i="9"/>
  <c r="F38" i="9"/>
  <c r="E38" i="9"/>
  <c r="G32" i="9"/>
  <c r="F32" i="9"/>
  <c r="E32" i="9"/>
  <c r="E28" i="9"/>
  <c r="E27" i="9" s="1"/>
  <c r="G28" i="9"/>
  <c r="E24" i="9"/>
  <c r="G22" i="9"/>
  <c r="F22" i="9"/>
  <c r="E22" i="9"/>
  <c r="G19" i="9"/>
  <c r="F19" i="9"/>
  <c r="E19" i="9"/>
  <c r="G14" i="9"/>
  <c r="G13" i="9" s="1"/>
  <c r="F14" i="9"/>
  <c r="F13" i="9" s="1"/>
  <c r="E14" i="9"/>
  <c r="E13" i="9" s="1"/>
  <c r="G95" i="9" l="1"/>
  <c r="G94" i="9" s="1"/>
  <c r="G93" i="9" s="1"/>
  <c r="G137" i="9"/>
  <c r="I33" i="3" s="1"/>
  <c r="G12" i="9"/>
  <c r="G11" i="9" s="1"/>
  <c r="I30" i="3"/>
  <c r="G154" i="9"/>
  <c r="E12" i="9"/>
  <c r="E11" i="9" s="1"/>
  <c r="G30" i="3"/>
  <c r="G102" i="9"/>
  <c r="I25" i="3" s="1"/>
  <c r="F12" i="9"/>
  <c r="F11" i="9" s="1"/>
  <c r="H30" i="3"/>
  <c r="F132" i="9"/>
  <c r="H27" i="3" s="1"/>
  <c r="F124" i="9"/>
  <c r="G132" i="9"/>
  <c r="E132" i="9"/>
  <c r="G27" i="3" s="1"/>
  <c r="E58" i="9"/>
  <c r="G38" i="9"/>
  <c r="E102" i="9"/>
  <c r="G25" i="3" s="1"/>
  <c r="E18" i="9"/>
  <c r="G26" i="3" s="1"/>
  <c r="E88" i="9"/>
  <c r="E84" i="9" s="1"/>
  <c r="E79" i="9" s="1"/>
  <c r="E78" i="9" s="1"/>
  <c r="F107" i="9"/>
  <c r="H29" i="3" s="1"/>
  <c r="G107" i="9"/>
  <c r="F88" i="9"/>
  <c r="F84" i="9" s="1"/>
  <c r="F79" i="9" s="1"/>
  <c r="F78" i="9" s="1"/>
  <c r="E144" i="9"/>
  <c r="E137" i="9" s="1"/>
  <c r="F137" i="9"/>
  <c r="H33" i="3" s="1"/>
  <c r="G31" i="3"/>
  <c r="F58" i="9"/>
  <c r="F28" i="9"/>
  <c r="F27" i="9" s="1"/>
  <c r="G58" i="9"/>
  <c r="F102" i="9"/>
  <c r="G124" i="9"/>
  <c r="E114" i="9"/>
  <c r="E107" i="9" s="1"/>
  <c r="G29" i="3" s="1"/>
  <c r="E54" i="9"/>
  <c r="E53" i="9" s="1"/>
  <c r="G35" i="3" s="1"/>
  <c r="E154" i="9"/>
  <c r="F154" i="9"/>
  <c r="F47" i="9"/>
  <c r="F54" i="9"/>
  <c r="F53" i="9" s="1"/>
  <c r="H35" i="3" s="1"/>
  <c r="G88" i="9"/>
  <c r="G84" i="9" s="1"/>
  <c r="G79" i="9" s="1"/>
  <c r="G78" i="9" s="1"/>
  <c r="E124" i="9"/>
  <c r="G54" i="9"/>
  <c r="G53" i="9" s="1"/>
  <c r="I35" i="3" s="1"/>
  <c r="G27" i="9" l="1"/>
  <c r="I31" i="3" s="1"/>
  <c r="I28" i="3" s="1"/>
  <c r="I43" i="3"/>
  <c r="G43" i="3"/>
  <c r="G24" i="3"/>
  <c r="F101" i="9"/>
  <c r="H25" i="3"/>
  <c r="F123" i="9"/>
  <c r="H42" i="3"/>
  <c r="F153" i="9"/>
  <c r="H44" i="3"/>
  <c r="E131" i="9"/>
  <c r="G33" i="3"/>
  <c r="G28" i="3" s="1"/>
  <c r="G16" i="3"/>
  <c r="G15" i="3" s="1"/>
  <c r="D11" i="5"/>
  <c r="E153" i="9"/>
  <c r="G44" i="3"/>
  <c r="G153" i="9"/>
  <c r="I44" i="3"/>
  <c r="E123" i="9"/>
  <c r="G42" i="3"/>
  <c r="G101" i="9"/>
  <c r="I29" i="3"/>
  <c r="H16" i="3"/>
  <c r="H15" i="3" s="1"/>
  <c r="E11" i="5"/>
  <c r="E10" i="5" s="1"/>
  <c r="H43" i="3"/>
  <c r="I16" i="3"/>
  <c r="I15" i="3" s="1"/>
  <c r="F11" i="5"/>
  <c r="F10" i="5" s="1"/>
  <c r="G123" i="9"/>
  <c r="G100" i="9" s="1"/>
  <c r="I42" i="3"/>
  <c r="F131" i="9"/>
  <c r="F130" i="9" s="1"/>
  <c r="E17" i="5" s="1"/>
  <c r="E16" i="5" s="1"/>
  <c r="E14" i="5" s="1"/>
  <c r="G131" i="9"/>
  <c r="I27" i="3"/>
  <c r="E101" i="9"/>
  <c r="E100" i="9" s="1"/>
  <c r="H31" i="3"/>
  <c r="H28" i="3" s="1"/>
  <c r="E17" i="9"/>
  <c r="E16" i="9" s="1"/>
  <c r="E10" i="9" l="1"/>
  <c r="D13" i="5"/>
  <c r="E130" i="9"/>
  <c r="G12" i="3" s="1"/>
  <c r="G10" i="3" s="1"/>
  <c r="D17" i="5"/>
  <c r="I18" i="3"/>
  <c r="I17" i="3" s="1"/>
  <c r="I9" i="3" s="1"/>
  <c r="F9" i="5"/>
  <c r="G18" i="3"/>
  <c r="G17" i="3" s="1"/>
  <c r="D9" i="5"/>
  <c r="F100" i="9"/>
  <c r="G130" i="9"/>
  <c r="F17" i="5" s="1"/>
  <c r="G41" i="3"/>
  <c r="I41" i="3"/>
  <c r="H41" i="3"/>
  <c r="E99" i="9"/>
  <c r="G26" i="9"/>
  <c r="G24" i="9" s="1"/>
  <c r="G18" i="9" s="1"/>
  <c r="F18" i="9"/>
  <c r="G9" i="3" l="1"/>
  <c r="H7" i="1" s="1"/>
  <c r="H9" i="1" s="1"/>
  <c r="G99" i="9"/>
  <c r="H18" i="3"/>
  <c r="H17" i="3" s="1"/>
  <c r="H9" i="3" s="1"/>
  <c r="E9" i="5"/>
  <c r="F99" i="9"/>
  <c r="F17" i="9"/>
  <c r="H26" i="3"/>
  <c r="H24" i="3" s="1"/>
  <c r="G17" i="9"/>
  <c r="I26" i="3"/>
  <c r="E7" i="9"/>
  <c r="E9" i="9" s="1"/>
  <c r="F16" i="9" l="1"/>
  <c r="G16" i="9"/>
  <c r="G10" i="9" s="1"/>
  <c r="E8" i="9"/>
  <c r="D9" i="8"/>
  <c r="H34" i="3"/>
  <c r="H23" i="3" s="1"/>
  <c r="I34" i="3"/>
  <c r="G34" i="3"/>
  <c r="G23" i="3" s="1"/>
  <c r="H45" i="3"/>
  <c r="H36" i="3" s="1"/>
  <c r="I45" i="3"/>
  <c r="I36" i="3" s="1"/>
  <c r="G45" i="3"/>
  <c r="G36" i="3" s="1"/>
  <c r="H11" i="1" s="1"/>
  <c r="I24" i="3"/>
  <c r="I23" i="3" s="1"/>
  <c r="E13" i="5" l="1"/>
  <c r="E12" i="5" s="1"/>
  <c r="F10" i="9"/>
  <c r="F7" i="9" s="1"/>
  <c r="F8" i="9" s="1"/>
  <c r="F13" i="5"/>
  <c r="G7" i="9"/>
  <c r="I11" i="1"/>
  <c r="J11" i="1"/>
  <c r="J7" i="1"/>
  <c r="J9" i="1" s="1"/>
  <c r="I7" i="1"/>
  <c r="I9" i="1" s="1"/>
  <c r="J10" i="1" l="1"/>
  <c r="J12" i="1" s="1"/>
  <c r="J13" i="1" s="1"/>
  <c r="I10" i="1"/>
  <c r="I12" i="1" s="1"/>
  <c r="I13" i="1" s="1"/>
  <c r="H10" i="1"/>
  <c r="E9" i="8"/>
  <c r="F9" i="9"/>
  <c r="F9" i="8"/>
  <c r="G9" i="9"/>
  <c r="G8" i="9"/>
  <c r="F12" i="5"/>
  <c r="E8" i="5"/>
  <c r="E7" i="5" s="1"/>
  <c r="F8" i="5"/>
  <c r="D16" i="5"/>
  <c r="D14" i="5" s="1"/>
  <c r="D12" i="5"/>
  <c r="D10" i="5"/>
  <c r="D8" i="5"/>
  <c r="F7" i="5" l="1"/>
  <c r="D7" i="5"/>
  <c r="H12" i="1"/>
  <c r="H13" i="1" s="1"/>
</calcChain>
</file>

<file path=xl/sharedStrings.xml><?xml version="1.0" encoding="utf-8"?>
<sst xmlns="http://schemas.openxmlformats.org/spreadsheetml/2006/main" count="458" uniqueCount="217">
  <si>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</si>
  <si>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</si>
  <si>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</si>
  <si>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</si>
  <si>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</si>
  <si>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</si>
  <si>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</si>
  <si>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PRIMICI OD FINANCIJSKE IMOVINE I ZADUŽIVANJA</t>
  </si>
  <si>
    <t>IZDACI ZA FINANCIJSKU IMOVINU I OTPLATE ZAJMOVA</t>
  </si>
  <si>
    <t>NETO FINANCIRANJE</t>
  </si>
  <si>
    <t>VIŠAK / MANJAK + NETO FINANCIRANJE</t>
  </si>
  <si>
    <t>Naziv prihoda</t>
  </si>
  <si>
    <t xml:space="preserve">A. RAČUN PRIHODA I RASHODA </t>
  </si>
  <si>
    <t>Razred</t>
  </si>
  <si>
    <t>Skupina</t>
  </si>
  <si>
    <t>Izvor</t>
  </si>
  <si>
    <t>Prihodi poslovanja</t>
  </si>
  <si>
    <t>Opći prihodi i primici</t>
  </si>
  <si>
    <t>Naziv rashoda</t>
  </si>
  <si>
    <t>Rashodi poslovanja</t>
  </si>
  <si>
    <t>Rashodi za zaposlene</t>
  </si>
  <si>
    <t>Rashodi za nabavu nefinancijske imovine</t>
  </si>
  <si>
    <t>Rashodi za nabavu neproizvedene dugotrajne imovine</t>
  </si>
  <si>
    <t>BROJČANA OZNAKA I NAZIV</t>
  </si>
  <si>
    <t>UKUPNI RASHODI</t>
  </si>
  <si>
    <t>B. RAČUN FINANCIRANJA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</si>
  <si>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</si>
  <si>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</si>
  <si>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</si>
  <si>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</si>
  <si>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</si>
  <si>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</si>
  <si>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</si>
  <si>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</si>
  <si>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Namjenski primici od zaduživanja</t>
  </si>
  <si>
    <t>Izdaci za otplatu glavnice primljenih kredita i zajmova</t>
  </si>
  <si>
    <t>Vlastiti prihodi</t>
  </si>
  <si>
    <t>A) SAŽETAK RAČUNA PRIHODA I RASHODA</t>
  </si>
  <si>
    <t>B) SAŽETAK RAČUNA FINANCIRANJA</t>
  </si>
  <si>
    <t>Pomoći iz inozemstva i od subjekata unutar općeg proračuna</t>
  </si>
  <si>
    <t>Ostali prihodi za posebne namjene</t>
  </si>
  <si>
    <t>PRIJENOS SREDSTAVA IZ PRETHODNE GODINE</t>
  </si>
  <si>
    <t>PRIJENOS SREDSTAVA U SLJEDEĆU GODINU</t>
  </si>
  <si>
    <t>A.3. RASHODI PREMA IZVORIMA FINANCIRANJA</t>
  </si>
  <si>
    <t>A. 4. RASHODI PREMA FUNKCIJSKOJ KLASIFIKACIJI</t>
  </si>
  <si>
    <t>1 Opći prihodi i primici</t>
  </si>
  <si>
    <t>12 Sredstva učešća za pomoći</t>
  </si>
  <si>
    <t>3 Vlastiti prihodi</t>
  </si>
  <si>
    <t>31 Vlastiti prihodi</t>
  </si>
  <si>
    <t>A1. PRIHODI POSLOVANJA I PRIHODI OD PRODAJE NEFINANCIJSKE IMOVINE</t>
  </si>
  <si>
    <t>A. 2. RASHODI POSLOVANJA I RASHODI ZA NABAVU NEFINANCIJSKE IMOVINE</t>
  </si>
  <si>
    <t>10 Socijalna zaštita</t>
  </si>
  <si>
    <t>109 Opći ekonomski, trgovački i poslovi vezani uz rad</t>
  </si>
  <si>
    <t>4 Prihodi za posebne namjene</t>
  </si>
  <si>
    <t>43 Ostali prihodi za posebne namjene</t>
  </si>
  <si>
    <t>5 Pomoći</t>
  </si>
  <si>
    <t>51 Pomoći od EU</t>
  </si>
  <si>
    <t>56 Fondovi EU</t>
  </si>
  <si>
    <t xml:space="preserve">    561 Europski socijalni fond (ESF)</t>
  </si>
  <si>
    <t>Sredstva učešća za pomoći</t>
  </si>
  <si>
    <t>Rashodi za nabavu proizvedene dugotrajne imovine</t>
  </si>
  <si>
    <t>Europski socijalni fond (ESF)</t>
  </si>
  <si>
    <t>Pomoći od EU</t>
  </si>
  <si>
    <t>Financijski rashodi</t>
  </si>
  <si>
    <t>Rashodi za dodatna ulaganja na nefinancijskoj imovini</t>
  </si>
  <si>
    <t xml:space="preserve">NAZIV                   </t>
  </si>
  <si>
    <t>086</t>
  </si>
  <si>
    <t>MINISTARSTVO RADA, MIROVINSKOGA SUSTAVA, OBITELJI I SOCIJALNE POLITIKE</t>
  </si>
  <si>
    <t xml:space="preserve"> 08645</t>
  </si>
  <si>
    <t>SREDIŠNJI REGISTAR OSIGURANIKA</t>
  </si>
  <si>
    <t xml:space="preserve">  41</t>
  </si>
  <si>
    <t>MIROVINSKA SIGURNOST</t>
  </si>
  <si>
    <t xml:space="preserve">   4101</t>
  </si>
  <si>
    <t>PODRŠKA SUSTAVU MIROVINSKOG OSIGURANJA</t>
  </si>
  <si>
    <t xml:space="preserve">    A539048</t>
  </si>
  <si>
    <t>ADMINISTRACIJA I UPRAVLJANJE - REGOS</t>
  </si>
  <si>
    <t xml:space="preserve">     31</t>
  </si>
  <si>
    <t xml:space="preserve">      3</t>
  </si>
  <si>
    <t>RASHODI POSLOVANJA</t>
  </si>
  <si>
    <t xml:space="preserve">       32</t>
  </si>
  <si>
    <t xml:space="preserve">        323</t>
  </si>
  <si>
    <t>Rashodi za usluge</t>
  </si>
  <si>
    <t xml:space="preserve">         3234</t>
  </si>
  <si>
    <t>Komunalne usluge</t>
  </si>
  <si>
    <t xml:space="preserve">     43</t>
  </si>
  <si>
    <t xml:space="preserve">       31</t>
  </si>
  <si>
    <t xml:space="preserve">        311</t>
  </si>
  <si>
    <t>Plaće (bruto)</t>
  </si>
  <si>
    <t>Plaće za redovan rad</t>
  </si>
  <si>
    <t xml:space="preserve">         3113</t>
  </si>
  <si>
    <t>Plaće za prekovremeni rad</t>
  </si>
  <si>
    <t xml:space="preserve">        312</t>
  </si>
  <si>
    <t>Ostali rashodi za zaposlene</t>
  </si>
  <si>
    <t xml:space="preserve">         3121</t>
  </si>
  <si>
    <t xml:space="preserve">        313</t>
  </si>
  <si>
    <t>Doprinosi na plaće</t>
  </si>
  <si>
    <t xml:space="preserve">         3132</t>
  </si>
  <si>
    <t>Doprinosi za obvezno zdravstveno osiguranje</t>
  </si>
  <si>
    <t xml:space="preserve">         3133</t>
  </si>
  <si>
    <t xml:space="preserve">Doprinosi za obvezno osiguranje u slučaju nezaposlenosti </t>
  </si>
  <si>
    <t xml:space="preserve">        321</t>
  </si>
  <si>
    <t>Naknade troškova zaposlenima</t>
  </si>
  <si>
    <t xml:space="preserve">         3211</t>
  </si>
  <si>
    <t>Službena putovanja</t>
  </si>
  <si>
    <t xml:space="preserve">         3212</t>
  </si>
  <si>
    <t>Naknade za prijevoz, rad na terenu i odvojeni život</t>
  </si>
  <si>
    <t xml:space="preserve">         3213</t>
  </si>
  <si>
    <t>Stručno usavršavanje zaposlenika</t>
  </si>
  <si>
    <t xml:space="preserve">        322</t>
  </si>
  <si>
    <t>Rashodi za materijal i energiju</t>
  </si>
  <si>
    <t xml:space="preserve">         3221</t>
  </si>
  <si>
    <t xml:space="preserve">Uredski materijal i ostali materijalni rashodi </t>
  </si>
  <si>
    <t xml:space="preserve">         3223</t>
  </si>
  <si>
    <t>Energija</t>
  </si>
  <si>
    <t xml:space="preserve">         3224</t>
  </si>
  <si>
    <t>Materijal i dijelovi za tekuće i investicijsko održavanje</t>
  </si>
  <si>
    <t xml:space="preserve">         3225</t>
  </si>
  <si>
    <t>Sitni inventar i auto gume</t>
  </si>
  <si>
    <t xml:space="preserve">         3227</t>
  </si>
  <si>
    <t>Službena, radna i zaštitna odjeća i obuća</t>
  </si>
  <si>
    <t xml:space="preserve">         3231</t>
  </si>
  <si>
    <t xml:space="preserve">Usluge telefona, pošte i prijevoza </t>
  </si>
  <si>
    <t xml:space="preserve">         3232</t>
  </si>
  <si>
    <t>Usluge tekućeg i investicijskog održavanja</t>
  </si>
  <si>
    <t xml:space="preserve">         3233</t>
  </si>
  <si>
    <t>Usluge promidžbe i informiranja</t>
  </si>
  <si>
    <t xml:space="preserve">         3235</t>
  </si>
  <si>
    <t>Zakupnine i najamnine</t>
  </si>
  <si>
    <t xml:space="preserve">         3236</t>
  </si>
  <si>
    <t>Zdravstvene i veterinarske usluge</t>
  </si>
  <si>
    <t xml:space="preserve">         3237</t>
  </si>
  <si>
    <t>Intelektualne i osobne usluge</t>
  </si>
  <si>
    <t xml:space="preserve">         3239</t>
  </si>
  <si>
    <t>Ostale usluge</t>
  </si>
  <si>
    <t xml:space="preserve">        329</t>
  </si>
  <si>
    <t>Ostali nespomenuti rashodi poslovanja</t>
  </si>
  <si>
    <t xml:space="preserve">         3291</t>
  </si>
  <si>
    <t>Naknade za rad predstavničkih i izvršnih tijela, povjerenstava i slično</t>
  </si>
  <si>
    <t xml:space="preserve">         3292</t>
  </si>
  <si>
    <t>Premije osiguranja</t>
  </si>
  <si>
    <t xml:space="preserve">         3293</t>
  </si>
  <si>
    <t>Reprezentacija</t>
  </si>
  <si>
    <t xml:space="preserve">         3294</t>
  </si>
  <si>
    <t>Članarine i norme</t>
  </si>
  <si>
    <t xml:space="preserve">         3299</t>
  </si>
  <si>
    <t xml:space="preserve">      34</t>
  </si>
  <si>
    <t xml:space="preserve">        343</t>
  </si>
  <si>
    <t>Ostali financijski rashodi</t>
  </si>
  <si>
    <t xml:space="preserve">         3431</t>
  </si>
  <si>
    <t>Bankarske usluge i usluge platnog prometa</t>
  </si>
  <si>
    <t xml:space="preserve">         3433</t>
  </si>
  <si>
    <t>Zatezne kamate</t>
  </si>
  <si>
    <t xml:space="preserve">         3434</t>
  </si>
  <si>
    <t xml:space="preserve">Ostali nespomenuti financijski rashodi </t>
  </si>
  <si>
    <t xml:space="preserve">      4</t>
  </si>
  <si>
    <t xml:space="preserve">       42</t>
  </si>
  <si>
    <t xml:space="preserve">        422</t>
  </si>
  <si>
    <t>Postrojenja i oprema</t>
  </si>
  <si>
    <t xml:space="preserve">         4221</t>
  </si>
  <si>
    <t>Uredska oprema i namještaj</t>
  </si>
  <si>
    <t xml:space="preserve">         4222</t>
  </si>
  <si>
    <t>Komunikacijska opema</t>
  </si>
  <si>
    <t xml:space="preserve">         4223</t>
  </si>
  <si>
    <t>Oprema za održavanje i zaštitu</t>
  </si>
  <si>
    <t xml:space="preserve">         4227</t>
  </si>
  <si>
    <t>Uređaji, strojevi i oprema za ostale namjene</t>
  </si>
  <si>
    <t xml:space="preserve">       45</t>
  </si>
  <si>
    <t xml:space="preserve">        454</t>
  </si>
  <si>
    <t>Dodatna ulaganja za ostalu nefinancijsku imovinu</t>
  </si>
  <si>
    <t xml:space="preserve">         4541</t>
  </si>
  <si>
    <t xml:space="preserve">    A772002</t>
  </si>
  <si>
    <t>TEHNIČKA PODRŠKA II. STUPU I RAZMJENA PODATAKA</t>
  </si>
  <si>
    <t xml:space="preserve">        3239</t>
  </si>
  <si>
    <t xml:space="preserve">    K539301</t>
  </si>
  <si>
    <t>INFORMATIZACIJA</t>
  </si>
  <si>
    <t xml:space="preserve">        3238</t>
  </si>
  <si>
    <t>Računalne usluge</t>
  </si>
  <si>
    <t xml:space="preserve">       41</t>
  </si>
  <si>
    <t xml:space="preserve">        412</t>
  </si>
  <si>
    <t>Nematerijalna imovina</t>
  </si>
  <si>
    <t xml:space="preserve">         4123</t>
  </si>
  <si>
    <t>Licence</t>
  </si>
  <si>
    <t xml:space="preserve">        426</t>
  </si>
  <si>
    <t>Nematerijalna proizvedena imovina</t>
  </si>
  <si>
    <t xml:space="preserve">         4262</t>
  </si>
  <si>
    <t>Ulaganje u računalne programe</t>
  </si>
  <si>
    <t xml:space="preserve">    K772001</t>
  </si>
  <si>
    <t>OBNOVA VOZNOG PARKA</t>
  </si>
  <si>
    <t xml:space="preserve">    T772005</t>
  </si>
  <si>
    <t>OP učinkoviti ljudski potencijali 2014.-2020.</t>
  </si>
  <si>
    <t xml:space="preserve">     12</t>
  </si>
  <si>
    <t xml:space="preserve">       311</t>
  </si>
  <si>
    <t xml:space="preserve">         3111</t>
  </si>
  <si>
    <t xml:space="preserve">         3238</t>
  </si>
  <si>
    <t xml:space="preserve">     561</t>
  </si>
  <si>
    <t>Prihodi od upravnih i administrativnih pristojbi, pristojbi po posebnim propisima i naknada</t>
  </si>
  <si>
    <t>Prihodi od prodaje proizvoda i robe te pruženih usluga, prihodi od donacija te povrati po protestiranim jamstvima</t>
  </si>
  <si>
    <t>Prihodi iz nadležnog proračuna i od HZZO-a temeljem ugovornih obveza</t>
  </si>
  <si>
    <t>.</t>
  </si>
  <si>
    <t xml:space="preserve"> </t>
  </si>
  <si>
    <t>RAVNATELJICA</t>
  </si>
  <si>
    <t>PREDSJEDNIK UPRAVNOG VIJEĆA</t>
  </si>
  <si>
    <t>Iskra Primorac</t>
  </si>
  <si>
    <t>Dražen Opalić</t>
  </si>
  <si>
    <t>Projekcija za 2026.</t>
  </si>
  <si>
    <t>51</t>
  </si>
  <si>
    <t>Projekcija 
za 2026.</t>
  </si>
  <si>
    <t>Plan za 2025.</t>
  </si>
  <si>
    <t>Projekcija 
za 2027.</t>
  </si>
  <si>
    <t>Projekcija za 2027.</t>
  </si>
  <si>
    <t>Tekući plan 2024.</t>
  </si>
  <si>
    <t>Izvršenje 2023.</t>
  </si>
  <si>
    <t>FINANCIJSKI PLAN ZA 2025. I PROJEKCIJE ZA 2026. i 2027. GODINU</t>
  </si>
  <si>
    <t>Zagreb,  prosinac 2024. godine</t>
  </si>
  <si>
    <t>U Zagrebu, 06. prosinca 2024. godine</t>
  </si>
  <si>
    <t>KLASA: 401-01/24-01/51</t>
  </si>
  <si>
    <t>URBROJ: 353-06-01/1-24-3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</si>
</sst>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3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Arial"/>
      <family val="2"/>
      <charset val="238"/>
    </font>
    <font>
      <b/>
      <sz val="9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20"/>
      <name val="Times New Roman"/>
      <family val="1"/>
      <charset val="238"/>
    </font>
    <font>
      <b/>
      <sz val="18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6">
    <xf numFmtId="0" fontId="0" fillId="0" borderId="0" xfId="0"/>
    <xf numFmtId="0" fontId="2" fillId="0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/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 applyProtection="1">
      <alignment horizontal="right" wrapText="1"/>
    </xf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NumberFormat="1" applyFont="1" applyFill="1" applyBorder="1" applyAlignment="1" applyProtection="1">
      <alignment horizontal="left" wrapText="1"/>
    </xf>
    <xf numFmtId="0" fontId="8" fillId="0" borderId="0" xfId="0" applyNumberFormat="1" applyFont="1" applyFill="1" applyBorder="1" applyAlignment="1" applyProtection="1">
      <alignment wrapText="1"/>
    </xf>
    <xf numFmtId="3" fontId="5" fillId="0" borderId="0" xfId="0" applyNumberFormat="1" applyFont="1" applyBorder="1" applyAlignment="1">
      <alignment horizontal="right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6" fillId="4" borderId="3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1" fillId="2" borderId="3" xfId="0" applyNumberFormat="1" applyFont="1" applyFill="1" applyBorder="1" applyAlignment="1" applyProtection="1">
      <alignment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NumberFormat="1" applyFont="1" applyFill="1" applyBorder="1" applyAlignment="1" applyProtection="1">
      <alignment horizontal="left"/>
    </xf>
    <xf numFmtId="3" fontId="6" fillId="3" borderId="3" xfId="0" applyNumberFormat="1" applyFont="1" applyFill="1" applyBorder="1" applyAlignment="1">
      <alignment horizontal="right"/>
    </xf>
    <xf numFmtId="0" fontId="14" fillId="0" borderId="5" xfId="0" applyFont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9" fillId="3" borderId="2" xfId="0" applyNumberFormat="1" applyFont="1" applyFill="1" applyBorder="1" applyAlignment="1" applyProtection="1">
      <alignment vertical="center"/>
    </xf>
    <xf numFmtId="0" fontId="10" fillId="2" borderId="3" xfId="0" applyFont="1" applyFill="1" applyBorder="1" applyAlignment="1">
      <alignment horizontal="left" vertical="center" indent="1"/>
    </xf>
    <xf numFmtId="0" fontId="10" fillId="2" borderId="3" xfId="0" applyNumberFormat="1" applyFont="1" applyFill="1" applyBorder="1" applyAlignment="1" applyProtection="1">
      <alignment horizontal="left" vertical="center" wrapText="1" indent="1"/>
    </xf>
    <xf numFmtId="4" fontId="0" fillId="0" borderId="0" xfId="0" applyNumberFormat="1"/>
    <xf numFmtId="3" fontId="6" fillId="2" borderId="3" xfId="0" applyNumberFormat="1" applyFont="1" applyFill="1" applyBorder="1" applyAlignment="1">
      <alignment horizontal="right"/>
    </xf>
    <xf numFmtId="0" fontId="9" fillId="2" borderId="3" xfId="0" applyNumberFormat="1" applyFont="1" applyFill="1" applyBorder="1" applyAlignment="1" applyProtection="1">
      <alignment horizontal="left" vertical="center"/>
    </xf>
    <xf numFmtId="3" fontId="0" fillId="0" borderId="0" xfId="0" applyNumberFormat="1"/>
    <xf numFmtId="0" fontId="17" fillId="0" borderId="0" xfId="0" applyFont="1" applyAlignment="1">
      <alignment horizontal="center" vertical="top"/>
    </xf>
    <xf numFmtId="4" fontId="15" fillId="0" borderId="0" xfId="0" applyNumberFormat="1" applyFont="1"/>
    <xf numFmtId="0" fontId="11" fillId="0" borderId="0" xfId="0" applyFont="1" applyAlignment="1">
      <alignment vertical="center" wrapText="1"/>
    </xf>
    <xf numFmtId="0" fontId="18" fillId="0" borderId="0" xfId="0" applyFont="1"/>
    <xf numFmtId="4" fontId="18" fillId="0" borderId="0" xfId="0" applyNumberFormat="1" applyFont="1"/>
    <xf numFmtId="49" fontId="11" fillId="5" borderId="3" xfId="0" applyNumberFormat="1" applyFont="1" applyFill="1" applyBorder="1" applyAlignment="1">
      <alignment horizontal="center" vertical="center" wrapText="1"/>
    </xf>
    <xf numFmtId="4" fontId="11" fillId="5" borderId="3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left" vertical="center"/>
    </xf>
    <xf numFmtId="0" fontId="11" fillId="0" borderId="3" xfId="0" applyNumberFormat="1" applyFont="1" applyFill="1" applyBorder="1" applyAlignment="1">
      <alignment horizontal="left" vertical="center" wrapText="1"/>
    </xf>
    <xf numFmtId="4" fontId="11" fillId="0" borderId="3" xfId="0" applyNumberFormat="1" applyFont="1" applyFill="1" applyBorder="1" applyAlignment="1">
      <alignment horizontal="left" vertical="center"/>
    </xf>
    <xf numFmtId="3" fontId="11" fillId="0" borderId="3" xfId="0" applyNumberFormat="1" applyFont="1" applyFill="1" applyBorder="1" applyAlignment="1">
      <alignment horizontal="right" vertical="center"/>
    </xf>
    <xf numFmtId="0" fontId="0" fillId="0" borderId="0" xfId="0" applyFill="1"/>
    <xf numFmtId="49" fontId="6" fillId="0" borderId="3" xfId="0" applyNumberFormat="1" applyFont="1" applyFill="1" applyBorder="1" applyAlignment="1">
      <alignment horizontal="left" vertical="center"/>
    </xf>
    <xf numFmtId="4" fontId="19" fillId="0" borderId="3" xfId="0" applyNumberFormat="1" applyFont="1" applyFill="1" applyBorder="1" applyAlignment="1">
      <alignment vertical="center"/>
    </xf>
    <xf numFmtId="0" fontId="0" fillId="0" borderId="0" xfId="0" applyFill="1" applyBorder="1"/>
    <xf numFmtId="4" fontId="3" fillId="0" borderId="0" xfId="0" applyNumberFormat="1" applyFont="1" applyFill="1" applyBorder="1" applyAlignment="1">
      <alignment horizontal="center" vertical="center"/>
    </xf>
    <xf numFmtId="4" fontId="11" fillId="0" borderId="3" xfId="0" applyNumberFormat="1" applyFont="1" applyFill="1" applyBorder="1" applyAlignment="1">
      <alignment vertical="center" wrapText="1"/>
    </xf>
    <xf numFmtId="49" fontId="19" fillId="0" borderId="3" xfId="0" applyNumberFormat="1" applyFont="1" applyFill="1" applyBorder="1" applyAlignment="1">
      <alignment horizontal="left" vertical="center"/>
    </xf>
    <xf numFmtId="49" fontId="19" fillId="0" borderId="3" xfId="0" applyNumberFormat="1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left" vertical="center"/>
    </xf>
    <xf numFmtId="49" fontId="11" fillId="0" borderId="3" xfId="0" applyNumberFormat="1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/>
    </xf>
    <xf numFmtId="49" fontId="20" fillId="0" borderId="3" xfId="0" applyNumberFormat="1" applyFont="1" applyFill="1" applyBorder="1" applyAlignment="1">
      <alignment vertical="center" wrapText="1"/>
    </xf>
    <xf numFmtId="0" fontId="20" fillId="0" borderId="3" xfId="0" applyFont="1" applyFill="1" applyBorder="1" applyAlignment="1">
      <alignment vertical="center"/>
    </xf>
    <xf numFmtId="3" fontId="20" fillId="0" borderId="3" xfId="0" applyNumberFormat="1" applyFont="1" applyFill="1" applyBorder="1" applyAlignment="1">
      <alignment horizontal="right" vertical="center"/>
    </xf>
    <xf numFmtId="49" fontId="9" fillId="0" borderId="3" xfId="0" applyNumberFormat="1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/>
    </xf>
    <xf numFmtId="3" fontId="9" fillId="0" borderId="3" xfId="0" applyNumberFormat="1" applyFont="1" applyFill="1" applyBorder="1" applyAlignment="1">
      <alignment horizontal="right" vertical="center"/>
    </xf>
    <xf numFmtId="49" fontId="19" fillId="0" borderId="3" xfId="0" applyNumberFormat="1" applyFont="1" applyFill="1" applyBorder="1" applyAlignment="1">
      <alignment horizontal="left" vertical="center" wrapText="1"/>
    </xf>
    <xf numFmtId="49" fontId="20" fillId="0" borderId="3" xfId="0" applyNumberFormat="1" applyFont="1" applyFill="1" applyBorder="1" applyAlignment="1">
      <alignment horizontal="left" vertical="center"/>
    </xf>
    <xf numFmtId="49" fontId="9" fillId="0" borderId="3" xfId="0" applyNumberFormat="1" applyFont="1" applyFill="1" applyBorder="1" applyAlignment="1">
      <alignment horizontal="left" vertical="center"/>
    </xf>
    <xf numFmtId="3" fontId="11" fillId="0" borderId="3" xfId="0" applyNumberFormat="1" applyFont="1" applyFill="1" applyBorder="1" applyAlignment="1">
      <alignment horizontal="right" vertical="center" wrapText="1"/>
    </xf>
    <xf numFmtId="3" fontId="20" fillId="0" borderId="3" xfId="0" applyNumberFormat="1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vertical="center" wrapText="1"/>
    </xf>
    <xf numFmtId="3" fontId="6" fillId="0" borderId="3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vertical="center"/>
    </xf>
    <xf numFmtId="3" fontId="18" fillId="0" borderId="3" xfId="0" applyNumberFormat="1" applyFont="1" applyFill="1" applyBorder="1"/>
    <xf numFmtId="0" fontId="21" fillId="0" borderId="0" xfId="0" applyFont="1" applyBorder="1"/>
    <xf numFmtId="0" fontId="21" fillId="0" borderId="0" xfId="0" applyFont="1" applyBorder="1" applyAlignment="1">
      <alignment vertical="center" wrapText="1"/>
    </xf>
    <xf numFmtId="0" fontId="22" fillId="0" borderId="0" xfId="0" applyFont="1" applyBorder="1" applyAlignment="1">
      <alignment horizontal="right"/>
    </xf>
    <xf numFmtId="3" fontId="22" fillId="0" borderId="0" xfId="0" applyNumberFormat="1" applyFont="1" applyBorder="1" applyAlignment="1">
      <alignment horizontal="right"/>
    </xf>
    <xf numFmtId="0" fontId="24" fillId="0" borderId="0" xfId="0" applyFont="1" applyBorder="1" applyAlignment="1">
      <alignment horizontal="right"/>
    </xf>
    <xf numFmtId="0" fontId="25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wrapText="1"/>
    </xf>
    <xf numFmtId="3" fontId="3" fillId="0" borderId="3" xfId="0" applyNumberFormat="1" applyFont="1" applyFill="1" applyBorder="1" applyAlignment="1">
      <alignment horizontal="right"/>
    </xf>
    <xf numFmtId="3" fontId="3" fillId="0" borderId="3" xfId="0" applyNumberFormat="1" applyFont="1" applyFill="1" applyBorder="1" applyAlignment="1" applyProtection="1">
      <alignment horizontal="right" wrapText="1"/>
    </xf>
    <xf numFmtId="3" fontId="3" fillId="0" borderId="3" xfId="0" applyNumberFormat="1" applyFont="1" applyBorder="1" applyAlignment="1">
      <alignment horizontal="right"/>
    </xf>
    <xf numFmtId="0" fontId="9" fillId="0" borderId="3" xfId="1" applyFont="1" applyFill="1" applyBorder="1" applyAlignment="1">
      <alignment horizontal="left" vertical="center" wrapText="1"/>
    </xf>
    <xf numFmtId="164" fontId="0" fillId="0" borderId="0" xfId="0" applyNumberFormat="1"/>
    <xf numFmtId="0" fontId="28" fillId="0" borderId="0" xfId="0" applyFont="1" applyAlignment="1">
      <alignment vertical="center"/>
    </xf>
    <xf numFmtId="0" fontId="29" fillId="0" borderId="0" xfId="0" applyFont="1"/>
    <xf numFmtId="0" fontId="27" fillId="0" borderId="0" xfId="0" applyFont="1"/>
    <xf numFmtId="0" fontId="13" fillId="0" borderId="0" xfId="0" applyFont="1"/>
    <xf numFmtId="4" fontId="13" fillId="0" borderId="0" xfId="0" applyNumberFormat="1" applyFont="1"/>
    <xf numFmtId="4" fontId="11" fillId="0" borderId="3" xfId="0" applyNumberFormat="1" applyFont="1" applyFill="1" applyBorder="1" applyAlignment="1">
      <alignment horizontal="center" vertical="center" wrapText="1"/>
    </xf>
    <xf numFmtId="4" fontId="28" fillId="0" borderId="0" xfId="0" applyNumberFormat="1" applyFont="1" applyAlignment="1">
      <alignment horizontal="center"/>
    </xf>
    <xf numFmtId="0" fontId="9" fillId="0" borderId="3" xfId="0" applyNumberFormat="1" applyFont="1" applyFill="1" applyBorder="1" applyAlignment="1" applyProtection="1">
      <alignment vertical="center"/>
    </xf>
    <xf numFmtId="3" fontId="11" fillId="0" borderId="3" xfId="0" applyNumberFormat="1" applyFont="1" applyFill="1" applyBorder="1" applyAlignment="1">
      <alignment horizontal="left" vertical="center" wrapText="1"/>
    </xf>
    <xf numFmtId="3" fontId="11" fillId="0" borderId="3" xfId="0" applyNumberFormat="1" applyFont="1" applyFill="1" applyBorder="1" applyAlignment="1">
      <alignment vertical="center"/>
    </xf>
    <xf numFmtId="3" fontId="20" fillId="0" borderId="3" xfId="0" applyNumberFormat="1" applyFont="1" applyFill="1" applyBorder="1" applyAlignment="1">
      <alignment vertical="center"/>
    </xf>
    <xf numFmtId="3" fontId="9" fillId="0" borderId="3" xfId="0" applyNumberFormat="1" applyFont="1" applyFill="1" applyBorder="1" applyAlignment="1">
      <alignment vertical="center"/>
    </xf>
    <xf numFmtId="3" fontId="9" fillId="0" borderId="3" xfId="0" applyNumberFormat="1" applyFont="1" applyFill="1" applyBorder="1" applyAlignment="1">
      <alignment vertical="center" wrapText="1"/>
    </xf>
    <xf numFmtId="4" fontId="11" fillId="0" borderId="3" xfId="0" applyNumberFormat="1" applyFont="1" applyFill="1" applyBorder="1" applyAlignment="1">
      <alignment horizontal="right" vertical="center"/>
    </xf>
    <xf numFmtId="4" fontId="20" fillId="0" borderId="3" xfId="0" applyNumberFormat="1" applyFont="1" applyFill="1" applyBorder="1" applyAlignment="1">
      <alignment horizontal="right" vertical="center"/>
    </xf>
    <xf numFmtId="4" fontId="9" fillId="0" borderId="3" xfId="0" applyNumberFormat="1" applyFont="1" applyFill="1" applyBorder="1" applyAlignment="1">
      <alignment vertical="center"/>
    </xf>
    <xf numFmtId="4" fontId="11" fillId="0" borderId="3" xfId="0" applyNumberFormat="1" applyFont="1" applyFill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vertical="center" wrapText="1"/>
    </xf>
    <xf numFmtId="4" fontId="20" fillId="0" borderId="3" xfId="0" applyNumberFormat="1" applyFont="1" applyFill="1" applyBorder="1" applyAlignment="1">
      <alignment vertical="center"/>
    </xf>
    <xf numFmtId="4" fontId="6" fillId="0" borderId="3" xfId="0" applyNumberFormat="1" applyFont="1" applyFill="1" applyBorder="1" applyAlignment="1">
      <alignment horizontal="right" vertical="center"/>
    </xf>
    <xf numFmtId="4" fontId="9" fillId="0" borderId="3" xfId="0" applyNumberFormat="1" applyFont="1" applyFill="1" applyBorder="1" applyAlignment="1">
      <alignment horizontal="right" vertical="center" wrapText="1"/>
    </xf>
    <xf numFmtId="4" fontId="9" fillId="2" borderId="3" xfId="0" applyNumberFormat="1" applyFont="1" applyFill="1" applyBorder="1" applyAlignment="1" applyProtection="1">
      <alignment horizontal="right" wrapText="1" indent="1"/>
    </xf>
    <xf numFmtId="3" fontId="9" fillId="2" borderId="3" xfId="0" applyNumberFormat="1" applyFont="1" applyFill="1" applyBorder="1" applyAlignment="1" applyProtection="1">
      <alignment horizontal="right" wrapText="1" indent="1"/>
    </xf>
    <xf numFmtId="3" fontId="9" fillId="2" borderId="3" xfId="0" applyNumberFormat="1" applyFont="1" applyFill="1" applyBorder="1" applyAlignment="1" applyProtection="1">
      <alignment wrapText="1"/>
    </xf>
    <xf numFmtId="3" fontId="11" fillId="2" borderId="3" xfId="0" applyNumberFormat="1" applyFont="1" applyFill="1" applyBorder="1" applyAlignment="1" applyProtection="1">
      <alignment horizontal="right" vertical="center" wrapText="1"/>
    </xf>
    <xf numFmtId="3" fontId="11" fillId="2" borderId="3" xfId="0" applyNumberFormat="1" applyFont="1" applyFill="1" applyBorder="1" applyAlignment="1" applyProtection="1">
      <alignment horizontal="right" wrapText="1"/>
    </xf>
    <xf numFmtId="0" fontId="11" fillId="2" borderId="3" xfId="0" applyNumberFormat="1" applyFont="1" applyFill="1" applyBorder="1" applyAlignment="1" applyProtection="1">
      <alignment horizontal="right" wrapText="1"/>
    </xf>
    <xf numFmtId="0" fontId="9" fillId="2" borderId="3" xfId="0" applyFont="1" applyFill="1" applyBorder="1" applyAlignment="1"/>
    <xf numFmtId="0" fontId="9" fillId="2" borderId="3" xfId="0" applyNumberFormat="1" applyFont="1" applyFill="1" applyBorder="1" applyAlignment="1" applyProtection="1">
      <alignment wrapText="1"/>
    </xf>
    <xf numFmtId="4" fontId="11" fillId="2" borderId="3" xfId="0" applyNumberFormat="1" applyFont="1" applyFill="1" applyBorder="1" applyAlignment="1" applyProtection="1">
      <alignment wrapText="1"/>
    </xf>
    <xf numFmtId="4" fontId="9" fillId="2" borderId="3" xfId="0" applyNumberFormat="1" applyFont="1" applyFill="1" applyBorder="1" applyAlignment="1" applyProtection="1">
      <alignment wrapText="1"/>
    </xf>
    <xf numFmtId="4" fontId="9" fillId="2" borderId="3" xfId="0" applyNumberFormat="1" applyFont="1" applyFill="1" applyBorder="1" applyAlignment="1"/>
    <xf numFmtId="4" fontId="11" fillId="2" borderId="4" xfId="0" applyNumberFormat="1" applyFont="1" applyFill="1" applyBorder="1" applyAlignment="1" applyProtection="1">
      <alignment horizontal="right" vertical="center" wrapText="1"/>
    </xf>
    <xf numFmtId="3" fontId="11" fillId="2" borderId="4" xfId="0" applyNumberFormat="1" applyFont="1" applyFill="1" applyBorder="1" applyAlignment="1" applyProtection="1">
      <alignment horizontal="right" vertical="center" wrapText="1"/>
    </xf>
    <xf numFmtId="4" fontId="9" fillId="2" borderId="4" xfId="0" applyNumberFormat="1" applyFont="1" applyFill="1" applyBorder="1" applyAlignment="1" applyProtection="1">
      <alignment horizontal="right" wrapText="1"/>
    </xf>
    <xf numFmtId="4" fontId="9" fillId="2" borderId="3" xfId="0" applyNumberFormat="1" applyFont="1" applyFill="1" applyBorder="1" applyAlignment="1" applyProtection="1">
      <alignment horizontal="right" wrapText="1"/>
    </xf>
    <xf numFmtId="4" fontId="9" fillId="2" borderId="3" xfId="0" quotePrefix="1" applyNumberFormat="1" applyFont="1" applyFill="1" applyBorder="1" applyAlignment="1">
      <alignment horizontal="right"/>
    </xf>
    <xf numFmtId="4" fontId="9" fillId="2" borderId="3" xfId="0" quotePrefix="1" applyNumberFormat="1" applyFont="1" applyFill="1" applyBorder="1" applyAlignment="1">
      <alignment horizontal="right" wrapText="1"/>
    </xf>
    <xf numFmtId="4" fontId="3" fillId="0" borderId="3" xfId="0" applyNumberFormat="1" applyFont="1" applyFill="1" applyBorder="1" applyAlignment="1">
      <alignment horizontal="right"/>
    </xf>
    <xf numFmtId="4" fontId="9" fillId="0" borderId="3" xfId="0" applyNumberFormat="1" applyFont="1" applyFill="1" applyBorder="1" applyAlignment="1" applyProtection="1">
      <alignment vertical="center"/>
    </xf>
    <xf numFmtId="4" fontId="6" fillId="3" borderId="3" xfId="0" applyNumberFormat="1" applyFont="1" applyFill="1" applyBorder="1" applyAlignment="1">
      <alignment horizontal="right"/>
    </xf>
    <xf numFmtId="4" fontId="3" fillId="0" borderId="3" xfId="0" applyNumberFormat="1" applyFont="1" applyBorder="1" applyAlignment="1">
      <alignment horizontal="right"/>
    </xf>
    <xf numFmtId="3" fontId="9" fillId="0" borderId="3" xfId="0" applyNumberFormat="1" applyFont="1" applyFill="1" applyBorder="1" applyAlignment="1" applyProtection="1">
      <alignment horizontal="right" vertical="center" wrapText="1"/>
    </xf>
    <xf numFmtId="3" fontId="9" fillId="3" borderId="3" xfId="0" applyNumberFormat="1" applyFont="1" applyFill="1" applyBorder="1" applyAlignment="1" applyProtection="1">
      <alignment horizontal="right" vertical="center" wrapText="1"/>
    </xf>
    <xf numFmtId="3" fontId="3" fillId="0" borderId="3" xfId="0" quotePrefix="1" applyNumberFormat="1" applyFont="1" applyBorder="1" applyAlignment="1">
      <alignment horizontal="right" wrapText="1"/>
    </xf>
    <xf numFmtId="3" fontId="3" fillId="3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/>
    <xf numFmtId="4" fontId="3" fillId="2" borderId="3" xfId="0" applyNumberFormat="1" applyFont="1" applyFill="1" applyBorder="1" applyAlignment="1"/>
    <xf numFmtId="4" fontId="9" fillId="2" borderId="4" xfId="0" applyNumberFormat="1" applyFont="1" applyFill="1" applyBorder="1" applyAlignment="1" applyProtection="1">
      <alignment wrapText="1"/>
    </xf>
    <xf numFmtId="3" fontId="9" fillId="2" borderId="4" xfId="0" applyNumberFormat="1" applyFont="1" applyFill="1" applyBorder="1" applyAlignment="1" applyProtection="1">
      <alignment wrapText="1"/>
    </xf>
    <xf numFmtId="4" fontId="9" fillId="2" borderId="3" xfId="0" quotePrefix="1" applyNumberFormat="1" applyFont="1" applyFill="1" applyBorder="1" applyAlignment="1"/>
    <xf numFmtId="3" fontId="9" fillId="2" borderId="3" xfId="0" quotePrefix="1" applyNumberFormat="1" applyFont="1" applyFill="1" applyBorder="1" applyAlignment="1"/>
    <xf numFmtId="0" fontId="9" fillId="2" borderId="3" xfId="0" quotePrefix="1" applyFont="1" applyFill="1" applyBorder="1" applyAlignment="1"/>
    <xf numFmtId="3" fontId="9" fillId="2" borderId="3" xfId="0" applyNumberFormat="1" applyFont="1" applyFill="1" applyBorder="1" applyAlignment="1">
      <alignment horizontal="right"/>
    </xf>
    <xf numFmtId="0" fontId="23" fillId="0" borderId="0" xfId="0" applyFont="1" applyBorder="1" applyAlignment="1">
      <alignment horizontal="center"/>
    </xf>
    <xf numFmtId="0" fontId="24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 wrapText="1"/>
    </xf>
    <xf numFmtId="3" fontId="24" fillId="0" borderId="0" xfId="0" applyNumberFormat="1" applyFont="1" applyBorder="1" applyAlignment="1">
      <alignment horizontal="center"/>
    </xf>
    <xf numFmtId="0" fontId="26" fillId="0" borderId="0" xfId="0" applyFont="1" applyAlignment="1">
      <alignment horizontal="center" wrapText="1"/>
    </xf>
    <xf numFmtId="0" fontId="11" fillId="0" borderId="1" xfId="0" quotePrefix="1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wrapText="1"/>
    </xf>
    <xf numFmtId="0" fontId="12" fillId="0" borderId="0" xfId="0" applyNumberFormat="1" applyFont="1" applyFill="1" applyBorder="1" applyAlignment="1" applyProtection="1">
      <alignment vertical="center" wrapText="1"/>
    </xf>
    <xf numFmtId="0" fontId="11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center" wrapText="1"/>
    </xf>
    <xf numFmtId="0" fontId="9" fillId="3" borderId="2" xfId="0" applyNumberFormat="1" applyFont="1" applyFill="1" applyBorder="1" applyAlignment="1" applyProtection="1">
      <alignment vertical="center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vertical="center"/>
    </xf>
    <xf numFmtId="0" fontId="11" fillId="0" borderId="1" xfId="0" quotePrefix="1" applyFont="1" applyFill="1" applyBorder="1" applyAlignment="1">
      <alignment horizontal="left" vertical="center"/>
    </xf>
    <xf numFmtId="0" fontId="11" fillId="0" borderId="1" xfId="0" quotePrefix="1" applyFont="1" applyBorder="1" applyAlignment="1">
      <alignment horizontal="left" vertical="center"/>
    </xf>
    <xf numFmtId="0" fontId="11" fillId="3" borderId="1" xfId="0" quotePrefix="1" applyNumberFormat="1" applyFont="1" applyFill="1" applyBorder="1" applyAlignment="1" applyProtection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13" fillId="0" borderId="0" xfId="0" applyFont="1" applyAlignment="1">
      <alignment vertical="center" wrapText="1"/>
    </xf>
    <xf numFmtId="0" fontId="2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4" fontId="28" fillId="0" borderId="0" xfId="0" applyNumberFormat="1" applyFont="1" applyAlignment="1">
      <alignment horizontal="center"/>
    </xf>
  </cellXfs>
  <cellStyles count="2">
    <cellStyle name="Normalno" xfId="0" builtinId="0"/>
    <cellStyle name="Obično_List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19050</xdr:rowOff>
    </xdr:from>
    <xdr:to>
      <xdr:col>4</xdr:col>
      <xdr:colOff>28575</xdr:colOff>
      <xdr:row>3</xdr:row>
      <xdr:rowOff>9525</xdr:rowOff>
    </xdr:to>
    <xdr:pic>
      <xdr:nvPicPr>
        <xdr:cNvPr id="2" name="Picture 1" descr="Regos500px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9050"/>
          <a:ext cx="2362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"/>
  <sheetViews>
    <sheetView workbookViewId="0">
      <selection activeCell="M15" sqref="M15"/>
    </sheetView>
  </sheetViews>
  <sheetFormatPr defaultRowHeight="15" x14ac:dyDescent="0.25"/>
  <sheetData>
    <row r="1" spans="1:15" x14ac:dyDescent="0.25">
      <c r="A1" s="84"/>
      <c r="B1" s="85"/>
      <c r="C1" s="85"/>
      <c r="D1" s="85"/>
      <c r="E1" s="84"/>
      <c r="F1" s="84"/>
      <c r="G1" s="84"/>
      <c r="H1" s="86"/>
      <c r="I1" s="86"/>
      <c r="J1" s="86"/>
      <c r="K1" s="86"/>
      <c r="L1" s="87"/>
    </row>
    <row r="2" spans="1:15" ht="15.75" x14ac:dyDescent="0.25">
      <c r="A2" s="84"/>
      <c r="B2" s="85"/>
      <c r="C2" s="85"/>
      <c r="D2" s="85"/>
      <c r="E2" s="84"/>
      <c r="F2" s="84"/>
      <c r="G2" s="84"/>
      <c r="H2" s="86"/>
      <c r="I2" s="86"/>
      <c r="J2" s="86"/>
      <c r="K2" s="86"/>
      <c r="L2" s="151"/>
      <c r="M2" s="151"/>
      <c r="N2" s="86"/>
    </row>
    <row r="3" spans="1:15" x14ac:dyDescent="0.25">
      <c r="A3" s="84"/>
      <c r="B3" s="85"/>
      <c r="C3" s="85"/>
      <c r="D3" s="85"/>
      <c r="E3" s="84"/>
      <c r="F3" s="84"/>
      <c r="G3" s="84"/>
      <c r="H3" s="86"/>
      <c r="I3" s="86"/>
      <c r="J3" s="86"/>
      <c r="K3" s="86"/>
      <c r="L3" s="87"/>
      <c r="M3" s="86"/>
      <c r="N3" s="86"/>
    </row>
    <row r="4" spans="1:15" ht="18.75" x14ac:dyDescent="0.3">
      <c r="A4" s="84"/>
      <c r="B4" s="85"/>
      <c r="C4" s="85"/>
      <c r="D4" s="85"/>
      <c r="E4" s="84"/>
      <c r="F4" s="84"/>
      <c r="G4" s="84"/>
      <c r="H4" s="86"/>
      <c r="I4" s="86"/>
      <c r="J4" s="86"/>
      <c r="K4" s="88"/>
      <c r="L4" s="154"/>
      <c r="M4" s="154"/>
      <c r="N4" s="86"/>
    </row>
    <row r="5" spans="1:15" ht="25.5" x14ac:dyDescent="0.25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</row>
    <row r="6" spans="1:15" ht="25.5" x14ac:dyDescent="0.25">
      <c r="A6" s="89"/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</row>
    <row r="7" spans="1:15" ht="25.5" x14ac:dyDescent="0.25">
      <c r="A7" s="89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</row>
    <row r="8" spans="1:15" ht="25.5" x14ac:dyDescent="0.25">
      <c r="A8" s="89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</row>
    <row r="9" spans="1:15" ht="25.5" x14ac:dyDescent="0.25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</row>
    <row r="10" spans="1:15" ht="25.5" x14ac:dyDescent="0.25">
      <c r="A10" s="89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</row>
    <row r="11" spans="1:15" ht="22.5" customHeight="1" x14ac:dyDescent="0.3">
      <c r="A11" s="155" t="s">
        <v>212</v>
      </c>
      <c r="B11" s="155"/>
      <c r="C11" s="155"/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</row>
    <row r="12" spans="1:15" ht="18.75" x14ac:dyDescent="0.3">
      <c r="A12" s="152"/>
      <c r="B12" s="152"/>
      <c r="C12" s="152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</row>
    <row r="13" spans="1:15" ht="18.75" x14ac:dyDescent="0.3">
      <c r="A13" s="9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</row>
    <row r="14" spans="1:15" ht="18.75" x14ac:dyDescent="0.3">
      <c r="A14" s="90"/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</row>
    <row r="15" spans="1:15" ht="25.5" x14ac:dyDescent="0.25">
      <c r="A15" s="89"/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</row>
    <row r="16" spans="1:15" ht="25.5" x14ac:dyDescent="0.25">
      <c r="A16" s="89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</row>
    <row r="17" spans="1:14" ht="25.5" x14ac:dyDescent="0.25">
      <c r="A17" s="89"/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</row>
    <row r="18" spans="1:14" ht="25.5" x14ac:dyDescent="0.25">
      <c r="A18" s="89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</row>
    <row r="19" spans="1:14" ht="25.5" x14ac:dyDescent="0.25">
      <c r="A19" s="89"/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</row>
    <row r="21" spans="1:14" ht="15.75" customHeight="1" x14ac:dyDescent="0.3">
      <c r="A21" s="153" t="s">
        <v>213</v>
      </c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</row>
  </sheetData>
  <mergeCells count="5">
    <mergeCell ref="L2:M2"/>
    <mergeCell ref="A12:N12"/>
    <mergeCell ref="A21:N21"/>
    <mergeCell ref="L4:M4"/>
    <mergeCell ref="A11:O1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8"/>
  <sheetViews>
    <sheetView workbookViewId="0">
      <selection activeCell="I31" sqref="I31"/>
    </sheetView>
  </sheetViews>
  <sheetFormatPr defaultRowHeight="15" x14ac:dyDescent="0.25"/>
  <cols>
    <col min="5" max="5" width="21.7109375" customWidth="1"/>
    <col min="6" max="10" width="22.7109375" customWidth="1"/>
  </cols>
  <sheetData>
    <row r="1" spans="1:10" ht="18" customHeight="1" x14ac:dyDescent="0.25">
      <c r="A1" s="5"/>
      <c r="B1" s="5"/>
      <c r="C1" s="5"/>
      <c r="D1" s="5"/>
      <c r="E1" s="5"/>
      <c r="F1" s="28"/>
      <c r="G1" s="28"/>
      <c r="H1" s="5"/>
      <c r="I1" s="5"/>
      <c r="J1" s="5"/>
    </row>
    <row r="2" spans="1:10" ht="15.75" x14ac:dyDescent="0.25">
      <c r="A2" s="158" t="s">
        <v>29</v>
      </c>
      <c r="B2" s="158"/>
      <c r="C2" s="158"/>
      <c r="D2" s="158"/>
      <c r="E2" s="158"/>
      <c r="F2" s="158"/>
      <c r="G2" s="158"/>
      <c r="H2" s="158"/>
      <c r="I2" s="160"/>
      <c r="J2" s="160"/>
    </row>
    <row r="3" spans="1:10" ht="18" x14ac:dyDescent="0.25">
      <c r="A3" s="5"/>
      <c r="B3" s="5"/>
      <c r="C3" s="5"/>
      <c r="D3" s="5"/>
      <c r="E3" s="5"/>
      <c r="F3" s="28"/>
      <c r="G3" s="28"/>
      <c r="H3" s="5"/>
      <c r="I3" s="6"/>
      <c r="J3" s="6"/>
    </row>
    <row r="4" spans="1:10" ht="18" customHeight="1" x14ac:dyDescent="0.25">
      <c r="A4" s="158" t="s">
        <v>37</v>
      </c>
      <c r="B4" s="159"/>
      <c r="C4" s="159"/>
      <c r="D4" s="159"/>
      <c r="E4" s="159"/>
      <c r="F4" s="159"/>
      <c r="G4" s="159"/>
      <c r="H4" s="159"/>
      <c r="I4" s="159"/>
      <c r="J4" s="159"/>
    </row>
    <row r="5" spans="1:10" ht="18" x14ac:dyDescent="0.25">
      <c r="A5" s="1"/>
      <c r="B5" s="2"/>
      <c r="C5" s="2"/>
      <c r="D5" s="2"/>
      <c r="E5" s="7"/>
      <c r="F5" s="7"/>
      <c r="G5" s="7"/>
      <c r="H5" s="8"/>
      <c r="I5" s="8"/>
      <c r="J5" s="37"/>
    </row>
    <row r="6" spans="1:10" ht="25.5" x14ac:dyDescent="0.25">
      <c r="A6" s="32"/>
      <c r="B6" s="33"/>
      <c r="C6" s="33"/>
      <c r="D6" s="34"/>
      <c r="E6" s="35"/>
      <c r="F6" s="101" t="s">
        <v>211</v>
      </c>
      <c r="G6" s="101" t="s">
        <v>210</v>
      </c>
      <c r="H6" s="4" t="s">
        <v>207</v>
      </c>
      <c r="I6" s="4" t="s">
        <v>206</v>
      </c>
      <c r="J6" s="4" t="s">
        <v>208</v>
      </c>
    </row>
    <row r="7" spans="1:10" x14ac:dyDescent="0.25">
      <c r="A7" s="164" t="s">
        <v>1</v>
      </c>
      <c r="B7" s="157"/>
      <c r="C7" s="157"/>
      <c r="D7" s="157"/>
      <c r="E7" s="165"/>
      <c r="F7" s="135">
        <f>+' Račun prihoda i rashoda'!E9</f>
        <v>12316450.279999999</v>
      </c>
      <c r="G7" s="91">
        <f>+' Račun prihoda i rashoda'!F9</f>
        <v>11405100</v>
      </c>
      <c r="H7" s="91">
        <f>+' Račun prihoda i rashoda'!G9</f>
        <v>11406000</v>
      </c>
      <c r="I7" s="91">
        <f>+' Račun prihoda i rashoda'!H9</f>
        <v>11706000</v>
      </c>
      <c r="J7" s="91">
        <f>+' Račun prihoda i rashoda'!I9</f>
        <v>11806000</v>
      </c>
    </row>
    <row r="8" spans="1:10" x14ac:dyDescent="0.25">
      <c r="A8" s="166" t="s">
        <v>2</v>
      </c>
      <c r="B8" s="165"/>
      <c r="C8" s="165"/>
      <c r="D8" s="165"/>
      <c r="E8" s="165"/>
      <c r="F8" s="136">
        <v>0</v>
      </c>
      <c r="G8" s="103">
        <v>0</v>
      </c>
      <c r="H8" s="91">
        <v>0</v>
      </c>
      <c r="I8" s="91">
        <v>0</v>
      </c>
      <c r="J8" s="91">
        <v>0</v>
      </c>
    </row>
    <row r="9" spans="1:10" x14ac:dyDescent="0.25">
      <c r="A9" s="161" t="s">
        <v>0</v>
      </c>
      <c r="B9" s="162"/>
      <c r="C9" s="162"/>
      <c r="D9" s="162"/>
      <c r="E9" s="163"/>
      <c r="F9" s="137">
        <f t="shared" ref="F9:J9" si="0">+F7+F8</f>
        <v>12316450.279999999</v>
      </c>
      <c r="G9" s="36">
        <f t="shared" si="0"/>
        <v>11405100</v>
      </c>
      <c r="H9" s="36">
        <f t="shared" si="0"/>
        <v>11406000</v>
      </c>
      <c r="I9" s="36">
        <f>+I7+I8</f>
        <v>11706000</v>
      </c>
      <c r="J9" s="36">
        <f t="shared" si="0"/>
        <v>11806000</v>
      </c>
    </row>
    <row r="10" spans="1:10" x14ac:dyDescent="0.25">
      <c r="A10" s="156" t="s">
        <v>4</v>
      </c>
      <c r="B10" s="157"/>
      <c r="C10" s="157"/>
      <c r="D10" s="157"/>
      <c r="E10" s="157"/>
      <c r="F10" s="135">
        <f>+' Račun prihoda i rashoda'!E23</f>
        <v>8635978.0700000003</v>
      </c>
      <c r="G10" s="91">
        <f>+' Račun prihoda i rashoda'!F23</f>
        <v>10711200</v>
      </c>
      <c r="H10" s="91">
        <f>+' Račun prihoda i rashoda'!G23</f>
        <v>10882000</v>
      </c>
      <c r="I10" s="91">
        <f>+' Račun prihoda i rashoda'!H23</f>
        <v>11002000</v>
      </c>
      <c r="J10" s="92">
        <f>+' Račun prihoda i rashoda'!I23</f>
        <v>11157000</v>
      </c>
    </row>
    <row r="11" spans="1:10" x14ac:dyDescent="0.25">
      <c r="A11" s="167" t="s">
        <v>5</v>
      </c>
      <c r="B11" s="165"/>
      <c r="C11" s="165"/>
      <c r="D11" s="165"/>
      <c r="E11" s="165"/>
      <c r="F11" s="138">
        <f>+' Račun prihoda i rashoda'!E36</f>
        <v>647592.19999999995</v>
      </c>
      <c r="G11" s="93">
        <f>+' Račun prihoda i rashoda'!F36</f>
        <v>653000</v>
      </c>
      <c r="H11" s="93">
        <f>+' Račun prihoda i rashoda'!G36</f>
        <v>463000</v>
      </c>
      <c r="I11" s="93">
        <f>+' Račun prihoda i rashoda'!H36</f>
        <v>603000</v>
      </c>
      <c r="J11" s="92">
        <f>+' Račun prihoda i rashoda'!I36</f>
        <v>503000</v>
      </c>
    </row>
    <row r="12" spans="1:10" x14ac:dyDescent="0.25">
      <c r="A12" s="38" t="s">
        <v>3</v>
      </c>
      <c r="B12" s="39"/>
      <c r="C12" s="39"/>
      <c r="D12" s="39"/>
      <c r="E12" s="39"/>
      <c r="F12" s="137">
        <f t="shared" ref="F12:G12" si="1">+F10+F11</f>
        <v>9283570.2699999996</v>
      </c>
      <c r="G12" s="36">
        <f t="shared" si="1"/>
        <v>11364200</v>
      </c>
      <c r="H12" s="36">
        <f>+H10+H11</f>
        <v>11345000</v>
      </c>
      <c r="I12" s="36">
        <f t="shared" ref="I12" si="2">+I10+I11</f>
        <v>11605000</v>
      </c>
      <c r="J12" s="36">
        <f>+J10+J11</f>
        <v>11660000</v>
      </c>
    </row>
    <row r="13" spans="1:10" x14ac:dyDescent="0.25">
      <c r="A13" s="168" t="s">
        <v>6</v>
      </c>
      <c r="B13" s="162"/>
      <c r="C13" s="162"/>
      <c r="D13" s="162"/>
      <c r="E13" s="162"/>
      <c r="F13" s="137">
        <f t="shared" ref="F13:J13" si="3">+F9-F12</f>
        <v>3032880.01</v>
      </c>
      <c r="G13" s="36">
        <f t="shared" si="3"/>
        <v>40900</v>
      </c>
      <c r="H13" s="36">
        <f>+H9-H12</f>
        <v>61000</v>
      </c>
      <c r="I13" s="36">
        <f t="shared" si="3"/>
        <v>101000</v>
      </c>
      <c r="J13" s="36">
        <f t="shared" si="3"/>
        <v>146000</v>
      </c>
    </row>
    <row r="14" spans="1:10" ht="18" x14ac:dyDescent="0.25">
      <c r="A14" s="5"/>
      <c r="B14" s="9"/>
      <c r="C14" s="9"/>
      <c r="D14" s="9"/>
      <c r="E14" s="9"/>
      <c r="F14" s="26"/>
      <c r="G14" s="26"/>
      <c r="H14" s="3"/>
      <c r="I14" s="3"/>
      <c r="J14" s="3"/>
    </row>
    <row r="15" spans="1:10" ht="18" customHeight="1" x14ac:dyDescent="0.25">
      <c r="A15" s="158" t="s">
        <v>38</v>
      </c>
      <c r="B15" s="159"/>
      <c r="C15" s="159"/>
      <c r="D15" s="159"/>
      <c r="E15" s="159"/>
      <c r="F15" s="159"/>
      <c r="G15" s="159"/>
      <c r="H15" s="159"/>
      <c r="I15" s="159"/>
      <c r="J15" s="159"/>
    </row>
    <row r="16" spans="1:10" ht="18" x14ac:dyDescent="0.25">
      <c r="A16" s="28"/>
      <c r="B16" s="26"/>
      <c r="C16" s="26"/>
      <c r="D16" s="26"/>
      <c r="E16" s="45"/>
      <c r="F16" s="45"/>
      <c r="G16" s="26"/>
      <c r="H16" s="27"/>
      <c r="I16" s="27"/>
      <c r="J16" s="27"/>
    </row>
    <row r="17" spans="1:10" ht="25.5" x14ac:dyDescent="0.25">
      <c r="A17" s="32"/>
      <c r="B17" s="33"/>
      <c r="C17" s="33"/>
      <c r="D17" s="34"/>
      <c r="E17" s="35"/>
      <c r="F17" s="101" t="s">
        <v>211</v>
      </c>
      <c r="G17" s="101" t="s">
        <v>210</v>
      </c>
      <c r="H17" s="4" t="s">
        <v>207</v>
      </c>
      <c r="I17" s="4" t="s">
        <v>206</v>
      </c>
      <c r="J17" s="4" t="s">
        <v>208</v>
      </c>
    </row>
    <row r="18" spans="1:10" ht="15.75" customHeight="1" x14ac:dyDescent="0.25">
      <c r="A18" s="164" t="s">
        <v>7</v>
      </c>
      <c r="B18" s="171"/>
      <c r="C18" s="171"/>
      <c r="D18" s="171"/>
      <c r="E18" s="171"/>
      <c r="F18" s="139"/>
      <c r="G18" s="139"/>
      <c r="H18" s="93">
        <v>0</v>
      </c>
      <c r="I18" s="93">
        <v>0</v>
      </c>
      <c r="J18" s="93">
        <v>0</v>
      </c>
    </row>
    <row r="19" spans="1:10" x14ac:dyDescent="0.25">
      <c r="A19" s="164" t="s">
        <v>8</v>
      </c>
      <c r="B19" s="157"/>
      <c r="C19" s="157"/>
      <c r="D19" s="157"/>
      <c r="E19" s="157"/>
      <c r="F19" s="139"/>
      <c r="G19" s="139"/>
      <c r="H19" s="93">
        <v>0</v>
      </c>
      <c r="I19" s="93">
        <v>0</v>
      </c>
      <c r="J19" s="93">
        <v>0</v>
      </c>
    </row>
    <row r="20" spans="1:10" x14ac:dyDescent="0.25">
      <c r="A20" s="169" t="s">
        <v>41</v>
      </c>
      <c r="B20" s="170"/>
      <c r="C20" s="170"/>
      <c r="D20" s="170"/>
      <c r="E20" s="170"/>
      <c r="F20" s="141">
        <v>20984454</v>
      </c>
      <c r="G20" s="141">
        <f>+F21*-1</f>
        <v>24017334</v>
      </c>
      <c r="H20" s="93">
        <v>24058234</v>
      </c>
      <c r="I20" s="93">
        <f>+H21*-1</f>
        <v>24119234</v>
      </c>
      <c r="J20" s="93">
        <f>+I21*-1</f>
        <v>24220234</v>
      </c>
    </row>
    <row r="21" spans="1:10" x14ac:dyDescent="0.25">
      <c r="A21" s="169" t="s">
        <v>42</v>
      </c>
      <c r="B21" s="170"/>
      <c r="C21" s="170"/>
      <c r="D21" s="170"/>
      <c r="E21" s="170"/>
      <c r="F21" s="141">
        <v>-24017334</v>
      </c>
      <c r="G21" s="141">
        <v>-24058234</v>
      </c>
      <c r="H21" s="93">
        <f>-H20+H22</f>
        <v>-24119234</v>
      </c>
      <c r="I21" s="93">
        <f>-I20+I22</f>
        <v>-24220234</v>
      </c>
      <c r="J21" s="93">
        <f>-J20+J22</f>
        <v>-24366234</v>
      </c>
    </row>
    <row r="22" spans="1:10" x14ac:dyDescent="0.25">
      <c r="A22" s="168" t="s">
        <v>9</v>
      </c>
      <c r="B22" s="162"/>
      <c r="C22" s="162"/>
      <c r="D22" s="162"/>
      <c r="E22" s="162"/>
      <c r="F22" s="140">
        <f>+F20+F21</f>
        <v>-3032880</v>
      </c>
      <c r="G22" s="140">
        <v>-40900</v>
      </c>
      <c r="H22" s="142">
        <v>-61000</v>
      </c>
      <c r="I22" s="142">
        <v>-101000</v>
      </c>
      <c r="J22" s="142">
        <v>-146000</v>
      </c>
    </row>
    <row r="23" spans="1:10" x14ac:dyDescent="0.25">
      <c r="A23" s="156" t="s">
        <v>10</v>
      </c>
      <c r="B23" s="157"/>
      <c r="C23" s="157"/>
      <c r="D23" s="157"/>
      <c r="E23" s="157"/>
      <c r="F23" s="139"/>
      <c r="G23" s="139"/>
      <c r="H23" s="93">
        <v>0</v>
      </c>
      <c r="I23" s="93">
        <v>0</v>
      </c>
      <c r="J23" s="93">
        <v>0</v>
      </c>
    </row>
    <row r="24" spans="1:10" ht="11.25" customHeight="1" x14ac:dyDescent="0.25">
      <c r="A24" s="21"/>
      <c r="B24" s="22"/>
      <c r="C24" s="22"/>
      <c r="D24" s="22"/>
      <c r="E24" s="22"/>
      <c r="F24" s="22"/>
      <c r="G24" s="22"/>
      <c r="H24" s="23"/>
      <c r="I24" s="23"/>
      <c r="J24" s="23"/>
    </row>
    <row r="26" spans="1:10" x14ac:dyDescent="0.25">
      <c r="F26" s="42"/>
    </row>
    <row r="29" spans="1:10" x14ac:dyDescent="0.25">
      <c r="G29" s="45"/>
    </row>
    <row r="35" spans="6:6" x14ac:dyDescent="0.25">
      <c r="F35" s="45"/>
    </row>
    <row r="36" spans="6:6" x14ac:dyDescent="0.25">
      <c r="F36" s="45"/>
    </row>
    <row r="37" spans="6:6" x14ac:dyDescent="0.25">
      <c r="F37" s="45"/>
    </row>
    <row r="38" spans="6:6" x14ac:dyDescent="0.25">
      <c r="F38" s="45"/>
    </row>
  </sheetData>
  <mergeCells count="15">
    <mergeCell ref="A23:E23"/>
    <mergeCell ref="A4:J4"/>
    <mergeCell ref="A15:J15"/>
    <mergeCell ref="A2:J2"/>
    <mergeCell ref="A9:E9"/>
    <mergeCell ref="A7:E7"/>
    <mergeCell ref="A8:E8"/>
    <mergeCell ref="A11:E11"/>
    <mergeCell ref="A13:E13"/>
    <mergeCell ref="A10:E10"/>
    <mergeCell ref="A20:E20"/>
    <mergeCell ref="A21:E21"/>
    <mergeCell ref="A18:E18"/>
    <mergeCell ref="A19:E19"/>
    <mergeCell ref="A22:E22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9"/>
  <sheetViews>
    <sheetView zoomScale="80" zoomScaleNormal="80" workbookViewId="0">
      <selection activeCell="E49" sqref="E49:I49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9" width="25.28515625" customWidth="1"/>
  </cols>
  <sheetData>
    <row r="1" spans="1:9" ht="18" customHeight="1" x14ac:dyDescent="0.25">
      <c r="A1" s="5"/>
      <c r="B1" s="5"/>
      <c r="C1" s="5"/>
      <c r="D1" s="5"/>
      <c r="E1" s="28"/>
      <c r="F1" s="28"/>
      <c r="G1" s="5"/>
      <c r="H1" s="5"/>
      <c r="I1" s="5"/>
    </row>
    <row r="2" spans="1:9" ht="15.75" x14ac:dyDescent="0.25">
      <c r="A2" s="158" t="s">
        <v>29</v>
      </c>
      <c r="B2" s="158"/>
      <c r="C2" s="158"/>
      <c r="D2" s="158"/>
      <c r="E2" s="158"/>
      <c r="F2" s="158"/>
      <c r="G2" s="158"/>
      <c r="H2" s="160"/>
      <c r="I2" s="160"/>
    </row>
    <row r="3" spans="1:9" ht="18" x14ac:dyDescent="0.25">
      <c r="A3" s="5"/>
      <c r="B3" s="5"/>
      <c r="C3" s="5"/>
      <c r="D3" s="5"/>
      <c r="E3" s="28"/>
      <c r="F3" s="28"/>
      <c r="G3" s="5"/>
      <c r="H3" s="6"/>
      <c r="I3" s="6"/>
    </row>
    <row r="4" spans="1:9" ht="18" customHeight="1" x14ac:dyDescent="0.25">
      <c r="A4" s="158" t="s">
        <v>12</v>
      </c>
      <c r="B4" s="159"/>
      <c r="C4" s="159"/>
      <c r="D4" s="159"/>
      <c r="E4" s="159"/>
      <c r="F4" s="159"/>
      <c r="G4" s="159"/>
      <c r="H4" s="159"/>
      <c r="I4" s="159"/>
    </row>
    <row r="5" spans="1:9" ht="18" x14ac:dyDescent="0.25">
      <c r="A5" s="5"/>
      <c r="B5" s="5"/>
      <c r="C5" s="5"/>
      <c r="D5" s="5"/>
      <c r="E5" s="28"/>
      <c r="F5" s="28"/>
      <c r="G5" s="5"/>
      <c r="H5" s="6"/>
      <c r="I5" s="6"/>
    </row>
    <row r="6" spans="1:9" ht="15.75" x14ac:dyDescent="0.25">
      <c r="A6" s="158" t="s">
        <v>49</v>
      </c>
      <c r="B6" s="172"/>
      <c r="C6" s="172"/>
      <c r="D6" s="172"/>
      <c r="E6" s="172"/>
      <c r="F6" s="172"/>
      <c r="G6" s="172"/>
      <c r="H6" s="172"/>
      <c r="I6" s="172"/>
    </row>
    <row r="7" spans="1:9" ht="18" x14ac:dyDescent="0.25">
      <c r="A7" s="5"/>
      <c r="B7" s="5"/>
      <c r="C7" s="5"/>
      <c r="D7" s="5"/>
      <c r="E7" s="28"/>
      <c r="F7" s="28"/>
      <c r="G7" s="5"/>
      <c r="H7" s="6"/>
      <c r="I7" s="6"/>
    </row>
    <row r="8" spans="1:9" ht="25.5" x14ac:dyDescent="0.25">
      <c r="A8" s="25" t="s">
        <v>13</v>
      </c>
      <c r="B8" s="24" t="s">
        <v>14</v>
      </c>
      <c r="C8" s="24" t="s">
        <v>15</v>
      </c>
      <c r="D8" s="24" t="s">
        <v>11</v>
      </c>
      <c r="E8" s="52" t="s">
        <v>211</v>
      </c>
      <c r="F8" s="52" t="s">
        <v>210</v>
      </c>
      <c r="G8" s="25" t="s">
        <v>207</v>
      </c>
      <c r="H8" s="25" t="s">
        <v>206</v>
      </c>
      <c r="I8" s="25" t="s">
        <v>208</v>
      </c>
    </row>
    <row r="9" spans="1:9" ht="15.75" customHeight="1" x14ac:dyDescent="0.25">
      <c r="A9" s="13">
        <v>6</v>
      </c>
      <c r="B9" s="13"/>
      <c r="C9" s="13"/>
      <c r="D9" s="13" t="s">
        <v>16</v>
      </c>
      <c r="E9" s="129">
        <f>+E10+E13+E15+E17</f>
        <v>12316450.279999999</v>
      </c>
      <c r="F9" s="130">
        <f>+F10+F13+F15+F17</f>
        <v>11405100</v>
      </c>
      <c r="G9" s="10">
        <f t="shared" ref="G9:I9" si="0">+G10+G13+G15+G17</f>
        <v>11406000</v>
      </c>
      <c r="H9" s="10">
        <f t="shared" si="0"/>
        <v>11706000</v>
      </c>
      <c r="I9" s="10">
        <f t="shared" si="0"/>
        <v>11806000</v>
      </c>
    </row>
    <row r="10" spans="1:9" ht="38.25" x14ac:dyDescent="0.25">
      <c r="A10" s="13"/>
      <c r="B10" s="13">
        <v>63</v>
      </c>
      <c r="C10" s="18"/>
      <c r="D10" s="18" t="s">
        <v>39</v>
      </c>
      <c r="E10" s="145">
        <f>+E11+E12</f>
        <v>1398400.5499999998</v>
      </c>
      <c r="F10" s="146">
        <f>+F11+F12</f>
        <v>4000</v>
      </c>
      <c r="G10" s="10">
        <f t="shared" ref="G10:I10" si="1">+G11+G12</f>
        <v>5000</v>
      </c>
      <c r="H10" s="10">
        <f t="shared" si="1"/>
        <v>5000</v>
      </c>
      <c r="I10" s="10">
        <f t="shared" si="1"/>
        <v>5000</v>
      </c>
    </row>
    <row r="11" spans="1:9" x14ac:dyDescent="0.25">
      <c r="A11" s="14"/>
      <c r="B11" s="14"/>
      <c r="C11" s="15">
        <v>51</v>
      </c>
      <c r="D11" s="15" t="s">
        <v>62</v>
      </c>
      <c r="E11" s="147">
        <f>+'II. POSEBNI DIO '!C68</f>
        <v>2272</v>
      </c>
      <c r="F11" s="148">
        <f>+'II. POSEBNI DIO '!D68</f>
        <v>4000</v>
      </c>
      <c r="G11" s="11">
        <f>+'II. POSEBNI DIO '!E68</f>
        <v>5000</v>
      </c>
      <c r="H11" s="11">
        <f>+'II. POSEBNI DIO '!F68</f>
        <v>5000</v>
      </c>
      <c r="I11" s="11">
        <f>+'II. POSEBNI DIO '!G68</f>
        <v>5000</v>
      </c>
    </row>
    <row r="12" spans="1:9" x14ac:dyDescent="0.25">
      <c r="A12" s="14"/>
      <c r="B12" s="14"/>
      <c r="C12" s="15">
        <v>561</v>
      </c>
      <c r="D12" s="14" t="s">
        <v>61</v>
      </c>
      <c r="E12" s="147">
        <f>+'II. POSEBNI DIO '!C130</f>
        <v>1396128.5499999998</v>
      </c>
      <c r="F12" s="149">
        <v>0</v>
      </c>
      <c r="G12" s="11">
        <f>+'II. POSEBNI DIO '!E130</f>
        <v>0</v>
      </c>
      <c r="H12" s="11">
        <v>0</v>
      </c>
      <c r="I12" s="11">
        <v>0</v>
      </c>
    </row>
    <row r="13" spans="1:9" ht="51" x14ac:dyDescent="0.25">
      <c r="A13" s="14"/>
      <c r="B13" s="31">
        <v>65</v>
      </c>
      <c r="C13" s="15"/>
      <c r="D13" s="18" t="s">
        <v>195</v>
      </c>
      <c r="E13" s="127">
        <f>+E14</f>
        <v>10670520.4</v>
      </c>
      <c r="F13" s="120">
        <f>+F14</f>
        <v>11400000</v>
      </c>
      <c r="G13" s="120">
        <f>+G14</f>
        <v>11400000</v>
      </c>
      <c r="H13" s="11">
        <f t="shared" ref="H13:I13" si="2">+H14</f>
        <v>11700000</v>
      </c>
      <c r="I13" s="11">
        <f t="shared" si="2"/>
        <v>11800000</v>
      </c>
    </row>
    <row r="14" spans="1:9" ht="25.5" x14ac:dyDescent="0.25">
      <c r="A14" s="14"/>
      <c r="B14" s="31"/>
      <c r="C14" s="15">
        <v>43</v>
      </c>
      <c r="D14" s="18" t="s">
        <v>40</v>
      </c>
      <c r="E14" s="127">
        <v>10670520.4</v>
      </c>
      <c r="F14" s="143">
        <v>11400000</v>
      </c>
      <c r="G14" s="11">
        <v>11400000</v>
      </c>
      <c r="H14" s="11">
        <v>11700000</v>
      </c>
      <c r="I14" s="150">
        <v>11800000</v>
      </c>
    </row>
    <row r="15" spans="1:9" ht="51" x14ac:dyDescent="0.25">
      <c r="A15" s="14"/>
      <c r="B15" s="31">
        <v>66</v>
      </c>
      <c r="C15" s="15"/>
      <c r="D15" s="18" t="s">
        <v>196</v>
      </c>
      <c r="E15" s="144">
        <f t="shared" ref="E15:I15" si="3">+E16</f>
        <v>1083.1099999999999</v>
      </c>
      <c r="F15" s="143">
        <f t="shared" si="3"/>
        <v>1100</v>
      </c>
      <c r="G15" s="11">
        <f t="shared" si="3"/>
        <v>1000</v>
      </c>
      <c r="H15" s="11">
        <f t="shared" si="3"/>
        <v>1000</v>
      </c>
      <c r="I15" s="11">
        <f t="shared" si="3"/>
        <v>1000</v>
      </c>
    </row>
    <row r="16" spans="1:9" x14ac:dyDescent="0.25">
      <c r="A16" s="14"/>
      <c r="B16" s="31"/>
      <c r="C16" s="15">
        <v>31</v>
      </c>
      <c r="D16" s="18" t="s">
        <v>36</v>
      </c>
      <c r="E16" s="127">
        <f>+'II. POSEBNI DIO '!C11</f>
        <v>1083.1099999999999</v>
      </c>
      <c r="F16" s="120">
        <f>+'II. POSEBNI DIO '!D11</f>
        <v>1100</v>
      </c>
      <c r="G16" s="11">
        <f>+'II. POSEBNI DIO '!E11</f>
        <v>1000</v>
      </c>
      <c r="H16" s="11">
        <f>+'II. POSEBNI DIO '!F11</f>
        <v>1000</v>
      </c>
      <c r="I16" s="11">
        <f>+'II. POSEBNI DIO '!G11</f>
        <v>1000</v>
      </c>
    </row>
    <row r="17" spans="1:9" ht="38.25" x14ac:dyDescent="0.25">
      <c r="A17" s="14"/>
      <c r="B17" s="31">
        <v>67</v>
      </c>
      <c r="C17" s="15"/>
      <c r="D17" s="94" t="s">
        <v>197</v>
      </c>
      <c r="E17" s="144">
        <f t="shared" ref="E17:I17" si="4">+E18</f>
        <v>246446.21999999997</v>
      </c>
      <c r="F17" s="143">
        <f t="shared" si="4"/>
        <v>0</v>
      </c>
      <c r="G17" s="11">
        <f t="shared" si="4"/>
        <v>0</v>
      </c>
      <c r="H17" s="11">
        <f t="shared" si="4"/>
        <v>0</v>
      </c>
      <c r="I17" s="11">
        <f t="shared" si="4"/>
        <v>0</v>
      </c>
    </row>
    <row r="18" spans="1:9" x14ac:dyDescent="0.25">
      <c r="A18" s="14"/>
      <c r="B18" s="31"/>
      <c r="C18" s="15">
        <v>12</v>
      </c>
      <c r="D18" s="18" t="s">
        <v>59</v>
      </c>
      <c r="E18" s="127">
        <f>+'II. POSEBNI DIO '!C100</f>
        <v>246446.21999999997</v>
      </c>
      <c r="F18" s="120">
        <f>+'II. POSEBNI DIO '!D100</f>
        <v>0</v>
      </c>
      <c r="G18" s="11">
        <f>+'II. POSEBNI DIO '!E100</f>
        <v>0</v>
      </c>
      <c r="H18" s="11">
        <f>+'II. POSEBNI DIO '!F100</f>
        <v>0</v>
      </c>
      <c r="I18" s="11">
        <f>+'II. POSEBNI DIO '!G100</f>
        <v>0</v>
      </c>
    </row>
    <row r="20" spans="1:9" ht="15.75" x14ac:dyDescent="0.25">
      <c r="A20" s="158" t="s">
        <v>50</v>
      </c>
      <c r="B20" s="172"/>
      <c r="C20" s="172"/>
      <c r="D20" s="172"/>
      <c r="E20" s="172"/>
      <c r="F20" s="172"/>
      <c r="G20" s="172"/>
      <c r="H20" s="172"/>
      <c r="I20" s="172"/>
    </row>
    <row r="21" spans="1:9" ht="18" x14ac:dyDescent="0.25">
      <c r="A21" s="5"/>
      <c r="B21" s="5"/>
      <c r="C21" s="5"/>
      <c r="D21" s="5"/>
      <c r="E21" s="28"/>
      <c r="F21" s="28"/>
      <c r="G21" s="5"/>
      <c r="H21" s="6"/>
      <c r="I21" s="6"/>
    </row>
    <row r="22" spans="1:9" ht="25.5" x14ac:dyDescent="0.25">
      <c r="A22" s="25" t="s">
        <v>13</v>
      </c>
      <c r="B22" s="24" t="s">
        <v>14</v>
      </c>
      <c r="C22" s="24" t="s">
        <v>15</v>
      </c>
      <c r="D22" s="24" t="s">
        <v>18</v>
      </c>
      <c r="E22" s="52" t="s">
        <v>211</v>
      </c>
      <c r="F22" s="52" t="s">
        <v>210</v>
      </c>
      <c r="G22" s="25" t="s">
        <v>207</v>
      </c>
      <c r="H22" s="25" t="s">
        <v>206</v>
      </c>
      <c r="I22" s="25" t="s">
        <v>208</v>
      </c>
    </row>
    <row r="23" spans="1:9" ht="15.75" customHeight="1" x14ac:dyDescent="0.25">
      <c r="A23" s="13">
        <v>3</v>
      </c>
      <c r="B23" s="13"/>
      <c r="C23" s="13"/>
      <c r="D23" s="13" t="s">
        <v>19</v>
      </c>
      <c r="E23" s="131">
        <f>+E24+E28+E34</f>
        <v>8635978.0700000003</v>
      </c>
      <c r="F23" s="131">
        <f>+F24+F28+F34</f>
        <v>10711200</v>
      </c>
      <c r="G23" s="10">
        <f>+G24+G28+G32+G34</f>
        <v>10882000</v>
      </c>
      <c r="H23" s="10">
        <f t="shared" ref="H23:I23" si="5">+H24+H28+H32+H34</f>
        <v>11002000</v>
      </c>
      <c r="I23" s="10">
        <f t="shared" si="5"/>
        <v>11157000</v>
      </c>
    </row>
    <row r="24" spans="1:9" ht="15.75" customHeight="1" x14ac:dyDescent="0.25">
      <c r="A24" s="13"/>
      <c r="B24" s="13">
        <v>31</v>
      </c>
      <c r="C24" s="18"/>
      <c r="D24" s="18" t="s">
        <v>20</v>
      </c>
      <c r="E24" s="132">
        <f>+E25+E26+E27</f>
        <v>1552579.6400000001</v>
      </c>
      <c r="F24" s="132">
        <f>+F25+F26+F27</f>
        <v>2215000</v>
      </c>
      <c r="G24" s="11">
        <f>+G25+G26+G27</f>
        <v>2570000</v>
      </c>
      <c r="H24" s="11">
        <f>+H25+H26+H27</f>
        <v>2625000</v>
      </c>
      <c r="I24" s="11">
        <f t="shared" ref="I24" si="6">+I25+I26+I27</f>
        <v>2685000</v>
      </c>
    </row>
    <row r="25" spans="1:9" x14ac:dyDescent="0.25">
      <c r="A25" s="31"/>
      <c r="B25" s="31"/>
      <c r="C25" s="15">
        <v>12</v>
      </c>
      <c r="D25" s="15" t="s">
        <v>59</v>
      </c>
      <c r="E25" s="133">
        <f>+'II. POSEBNI DIO '!C102</f>
        <v>60753.81</v>
      </c>
      <c r="F25" s="133">
        <f>+'II. POSEBNI DIO '!D102</f>
        <v>0</v>
      </c>
      <c r="G25" s="11">
        <f>+'II. POSEBNI DIO '!E102</f>
        <v>0</v>
      </c>
      <c r="H25" s="11">
        <f>+'II. POSEBNI DIO '!F102</f>
        <v>0</v>
      </c>
      <c r="I25" s="11">
        <f>+'II. POSEBNI DIO '!G102</f>
        <v>0</v>
      </c>
    </row>
    <row r="26" spans="1:9" ht="25.5" x14ac:dyDescent="0.25">
      <c r="A26" s="31"/>
      <c r="B26" s="31"/>
      <c r="C26" s="15">
        <v>43</v>
      </c>
      <c r="D26" s="20" t="s">
        <v>40</v>
      </c>
      <c r="E26" s="134">
        <f>+'II. POSEBNI DIO '!C18</f>
        <v>1148220.96</v>
      </c>
      <c r="F26" s="134">
        <f>+'II. POSEBNI DIO '!D18</f>
        <v>2215000</v>
      </c>
      <c r="G26" s="11">
        <f>+'II. POSEBNI DIO '!E18</f>
        <v>2570000</v>
      </c>
      <c r="H26" s="11">
        <f>+'II. POSEBNI DIO '!F18</f>
        <v>2625000</v>
      </c>
      <c r="I26" s="11">
        <f>+'II. POSEBNI DIO '!G18</f>
        <v>2685000</v>
      </c>
    </row>
    <row r="27" spans="1:9" x14ac:dyDescent="0.25">
      <c r="A27" s="31"/>
      <c r="B27" s="31"/>
      <c r="C27" s="15">
        <v>561</v>
      </c>
      <c r="D27" s="15" t="s">
        <v>61</v>
      </c>
      <c r="E27" s="133">
        <f>+'II. POSEBNI DIO '!C132</f>
        <v>343604.87</v>
      </c>
      <c r="F27" s="133">
        <f>+'II. POSEBNI DIO '!D132</f>
        <v>0</v>
      </c>
      <c r="G27" s="11">
        <f>+'II. POSEBNI DIO '!E132</f>
        <v>0</v>
      </c>
      <c r="H27" s="11">
        <f>+'II. POSEBNI DIO '!F132</f>
        <v>0</v>
      </c>
      <c r="I27" s="11">
        <f>+'II. POSEBNI DIO '!G132</f>
        <v>0</v>
      </c>
    </row>
    <row r="28" spans="1:9" x14ac:dyDescent="0.25">
      <c r="A28" s="31"/>
      <c r="B28" s="31">
        <v>32</v>
      </c>
      <c r="C28" s="15"/>
      <c r="D28" s="14" t="s">
        <v>32</v>
      </c>
      <c r="E28" s="133">
        <f>+E29+E30+E31+E32+E33</f>
        <v>7081945.71</v>
      </c>
      <c r="F28" s="133">
        <f>+F29+F30+F31+F32+F33</f>
        <v>8493700</v>
      </c>
      <c r="G28" s="11">
        <f>+G29+G30+G31+G33</f>
        <v>8304500</v>
      </c>
      <c r="H28" s="11">
        <f>+H29+H30+H31+H33</f>
        <v>8369500</v>
      </c>
      <c r="I28" s="11">
        <f>+I29+I30+I31+I33</f>
        <v>8464500</v>
      </c>
    </row>
    <row r="29" spans="1:9" x14ac:dyDescent="0.25">
      <c r="A29" s="31"/>
      <c r="B29" s="31"/>
      <c r="C29" s="15">
        <v>12</v>
      </c>
      <c r="D29" s="15" t="s">
        <v>59</v>
      </c>
      <c r="E29" s="133">
        <f>+'II. POSEBNI DIO '!C107</f>
        <v>119281.69999999998</v>
      </c>
      <c r="F29" s="133">
        <f>+'II. POSEBNI DIO '!D107</f>
        <v>0</v>
      </c>
      <c r="G29" s="11">
        <f>+'II. POSEBNI DIO '!E107</f>
        <v>0</v>
      </c>
      <c r="H29" s="11">
        <f>+'II. POSEBNI DIO '!F107</f>
        <v>0</v>
      </c>
      <c r="I29" s="11">
        <f>+'II. POSEBNI DIO '!G107</f>
        <v>0</v>
      </c>
    </row>
    <row r="30" spans="1:9" x14ac:dyDescent="0.25">
      <c r="A30" s="31"/>
      <c r="B30" s="31"/>
      <c r="C30" s="15">
        <v>31</v>
      </c>
      <c r="D30" s="15" t="s">
        <v>36</v>
      </c>
      <c r="E30" s="133">
        <f>+'II. POSEBNI DIO '!C13</f>
        <v>1083.1099999999999</v>
      </c>
      <c r="F30" s="133">
        <f>+'II. POSEBNI DIO '!D13</f>
        <v>1100</v>
      </c>
      <c r="G30" s="11">
        <f>+'II. POSEBNI DIO '!E13</f>
        <v>1000</v>
      </c>
      <c r="H30" s="11">
        <f>+'II. POSEBNI DIO '!F13</f>
        <v>1000</v>
      </c>
      <c r="I30" s="11">
        <f>+'II. POSEBNI DIO '!G13</f>
        <v>1000</v>
      </c>
    </row>
    <row r="31" spans="1:9" ht="25.5" x14ac:dyDescent="0.25">
      <c r="A31" s="31"/>
      <c r="B31" s="31"/>
      <c r="C31" s="15">
        <v>43</v>
      </c>
      <c r="D31" s="20" t="s">
        <v>40</v>
      </c>
      <c r="E31" s="134">
        <f>+'II. POSEBNI DIO '!C27+'II. POSEBNI DIO '!C75+'II. POSEBNI DIO '!C81+'II. POSEBNI DIO '!C96</f>
        <v>6283112.5900000008</v>
      </c>
      <c r="F31" s="134">
        <f>+'II. POSEBNI DIO '!D27+'II. POSEBNI DIO '!D75+'II. POSEBNI DIO '!D81+'II. POSEBNI DIO '!D96</f>
        <v>8488600</v>
      </c>
      <c r="G31" s="11">
        <f>+'II. POSEBNI DIO '!E27+'II. POSEBNI DIO '!E75+'II. POSEBNI DIO '!E81+'II. POSEBNI DIO '!E96</f>
        <v>8303500</v>
      </c>
      <c r="H31" s="11">
        <f>+'II. POSEBNI DIO '!F27+'II. POSEBNI DIO '!F75+'II. POSEBNI DIO '!F81+'II. POSEBNI DIO '!F96</f>
        <v>8368500</v>
      </c>
      <c r="I31" s="11">
        <f>+'II. POSEBNI DIO '!G27+'II. POSEBNI DIO '!G75+'II. POSEBNI DIO '!G81+'II. POSEBNI DIO '!G96</f>
        <v>8463500</v>
      </c>
    </row>
    <row r="32" spans="1:9" x14ac:dyDescent="0.25">
      <c r="A32" s="31"/>
      <c r="B32" s="31"/>
      <c r="C32" s="15">
        <v>51</v>
      </c>
      <c r="D32" s="15" t="s">
        <v>62</v>
      </c>
      <c r="E32" s="133">
        <f>+'II. POSEBNI DIO '!C69</f>
        <v>2272</v>
      </c>
      <c r="F32" s="133">
        <f>+'II. POSEBNI DIO '!D69</f>
        <v>4000</v>
      </c>
      <c r="G32" s="11">
        <f>+'II. POSEBNI DIO '!E69</f>
        <v>5000</v>
      </c>
      <c r="H32" s="11">
        <f>+'II. POSEBNI DIO '!F69</f>
        <v>5000</v>
      </c>
      <c r="I32" s="11">
        <f>+'II. POSEBNI DIO '!G69</f>
        <v>5000</v>
      </c>
    </row>
    <row r="33" spans="1:9" x14ac:dyDescent="0.25">
      <c r="A33" s="31"/>
      <c r="B33" s="31"/>
      <c r="C33" s="15">
        <v>561</v>
      </c>
      <c r="D33" s="15" t="s">
        <v>61</v>
      </c>
      <c r="E33" s="133">
        <f>+'II. POSEBNI DIO '!C137</f>
        <v>676196.30999999994</v>
      </c>
      <c r="F33" s="133">
        <f>+'II. POSEBNI DIO '!D137</f>
        <v>0</v>
      </c>
      <c r="G33" s="11">
        <f>+'II. POSEBNI DIO '!E137</f>
        <v>0</v>
      </c>
      <c r="H33" s="11">
        <f>+'II. POSEBNI DIO '!F137</f>
        <v>0</v>
      </c>
      <c r="I33" s="11">
        <f>+'II. POSEBNI DIO '!G137</f>
        <v>0</v>
      </c>
    </row>
    <row r="34" spans="1:9" x14ac:dyDescent="0.25">
      <c r="A34" s="31"/>
      <c r="B34" s="31">
        <v>34</v>
      </c>
      <c r="C34" s="15"/>
      <c r="D34" s="14" t="s">
        <v>63</v>
      </c>
      <c r="E34" s="133">
        <f>+E35</f>
        <v>1452.72</v>
      </c>
      <c r="F34" s="133">
        <f>+F35</f>
        <v>2500</v>
      </c>
      <c r="G34" s="11">
        <f>+G35</f>
        <v>2500</v>
      </c>
      <c r="H34" s="11">
        <f t="shared" ref="H34:I34" si="7">+H35</f>
        <v>2500</v>
      </c>
      <c r="I34" s="11">
        <f t="shared" si="7"/>
        <v>2500</v>
      </c>
    </row>
    <row r="35" spans="1:9" ht="25.5" x14ac:dyDescent="0.25">
      <c r="A35" s="31"/>
      <c r="B35" s="31"/>
      <c r="C35" s="15">
        <v>43</v>
      </c>
      <c r="D35" s="20" t="s">
        <v>40</v>
      </c>
      <c r="E35" s="134">
        <f>+'II. POSEBNI DIO '!C53</f>
        <v>1452.72</v>
      </c>
      <c r="F35" s="134">
        <f>+'II. POSEBNI DIO '!D53</f>
        <v>2500</v>
      </c>
      <c r="G35" s="11">
        <f>+'II. POSEBNI DIO '!E53</f>
        <v>2500</v>
      </c>
      <c r="H35" s="11">
        <f>+'II. POSEBNI DIO '!F53</f>
        <v>2500</v>
      </c>
      <c r="I35" s="11">
        <f>+'II. POSEBNI DIO '!G53</f>
        <v>2500</v>
      </c>
    </row>
    <row r="36" spans="1:9" ht="25.5" x14ac:dyDescent="0.25">
      <c r="A36" s="16">
        <v>4</v>
      </c>
      <c r="B36" s="17"/>
      <c r="C36" s="17"/>
      <c r="D36" s="29" t="s">
        <v>21</v>
      </c>
      <c r="E36" s="131">
        <f>+E37+E41+E45</f>
        <v>647592.19999999995</v>
      </c>
      <c r="F36" s="131">
        <f>+F37+F41+F45</f>
        <v>653000</v>
      </c>
      <c r="G36" s="10">
        <f t="shared" ref="G36:I36" si="8">+G37+G41+G45</f>
        <v>463000</v>
      </c>
      <c r="H36" s="10">
        <f>+H37+H41+H45</f>
        <v>603000</v>
      </c>
      <c r="I36" s="10">
        <f t="shared" si="8"/>
        <v>503000</v>
      </c>
    </row>
    <row r="37" spans="1:9" ht="38.25" x14ac:dyDescent="0.25">
      <c r="A37" s="13"/>
      <c r="B37" s="13">
        <v>41</v>
      </c>
      <c r="C37" s="18"/>
      <c r="D37" s="30" t="s">
        <v>22</v>
      </c>
      <c r="E37" s="132">
        <f>+E38+E39+E40</f>
        <v>55135.28</v>
      </c>
      <c r="F37" s="132">
        <f>+F38+F39+F40</f>
        <v>300000</v>
      </c>
      <c r="G37" s="11">
        <f>+G38+G39+G40+G3</f>
        <v>300000</v>
      </c>
      <c r="H37" s="11">
        <f>+H38+H39+H40+H3</f>
        <v>300000</v>
      </c>
      <c r="I37" s="11">
        <f>+I38+I39+I40+I3</f>
        <v>300000</v>
      </c>
    </row>
    <row r="38" spans="1:9" x14ac:dyDescent="0.25">
      <c r="A38" s="31"/>
      <c r="B38" s="31"/>
      <c r="C38" s="15">
        <v>12</v>
      </c>
      <c r="D38" s="15" t="s">
        <v>59</v>
      </c>
      <c r="E38" s="133">
        <v>0</v>
      </c>
      <c r="F38" s="133">
        <v>0</v>
      </c>
      <c r="G38" s="11"/>
      <c r="H38" s="11"/>
      <c r="I38" s="11"/>
    </row>
    <row r="39" spans="1:9" ht="25.5" x14ac:dyDescent="0.25">
      <c r="A39" s="31"/>
      <c r="B39" s="31"/>
      <c r="C39" s="15">
        <v>43</v>
      </c>
      <c r="D39" s="20" t="s">
        <v>40</v>
      </c>
      <c r="E39" s="134">
        <f>+'II. POSEBNI DIO '!C85</f>
        <v>55135.28</v>
      </c>
      <c r="F39" s="134">
        <f>+'II. POSEBNI DIO '!D85</f>
        <v>300000</v>
      </c>
      <c r="G39" s="11">
        <f>+'II. POSEBNI DIO '!E85</f>
        <v>300000</v>
      </c>
      <c r="H39" s="11">
        <f>+'II. POSEBNI DIO '!F85</f>
        <v>300000</v>
      </c>
      <c r="I39" s="11">
        <f>+'II. POSEBNI DIO '!G85</f>
        <v>300000</v>
      </c>
    </row>
    <row r="40" spans="1:9" x14ac:dyDescent="0.25">
      <c r="A40" s="31"/>
      <c r="B40" s="31"/>
      <c r="C40" s="15">
        <v>561</v>
      </c>
      <c r="D40" s="15" t="s">
        <v>61</v>
      </c>
      <c r="E40" s="133">
        <v>0</v>
      </c>
      <c r="F40" s="133">
        <v>0</v>
      </c>
      <c r="G40" s="11"/>
      <c r="H40" s="11"/>
      <c r="I40" s="11"/>
    </row>
    <row r="41" spans="1:9" ht="38.25" x14ac:dyDescent="0.25">
      <c r="A41" s="13"/>
      <c r="B41" s="13">
        <v>42</v>
      </c>
      <c r="C41" s="18"/>
      <c r="D41" s="30" t="s">
        <v>60</v>
      </c>
      <c r="E41" s="132">
        <f>+E42+E43+E44</f>
        <v>592456.91999999993</v>
      </c>
      <c r="F41" s="132">
        <f>+F42+F43+F44</f>
        <v>352500</v>
      </c>
      <c r="G41" s="11">
        <f>+G42+G43+G44</f>
        <v>162500</v>
      </c>
      <c r="H41" s="11">
        <f>+H42+H43+H44+H4</f>
        <v>302500</v>
      </c>
      <c r="I41" s="11">
        <f>+I42+I43+I44+I4</f>
        <v>202500</v>
      </c>
    </row>
    <row r="42" spans="1:9" x14ac:dyDescent="0.25">
      <c r="A42" s="31"/>
      <c r="B42" s="31"/>
      <c r="C42" s="15">
        <v>12</v>
      </c>
      <c r="D42" s="15" t="s">
        <v>59</v>
      </c>
      <c r="E42" s="133">
        <f>+'II. POSEBNI DIO '!C124</f>
        <v>66410.710000000006</v>
      </c>
      <c r="F42" s="133">
        <f>+'II. POSEBNI DIO '!D124</f>
        <v>0</v>
      </c>
      <c r="G42" s="11">
        <f>+'II. POSEBNI DIO '!E124</f>
        <v>0</v>
      </c>
      <c r="H42" s="11">
        <f>+'II. POSEBNI DIO '!F124</f>
        <v>0</v>
      </c>
      <c r="I42" s="11">
        <f>+'II. POSEBNI DIO '!G124</f>
        <v>0</v>
      </c>
    </row>
    <row r="43" spans="1:9" ht="25.5" x14ac:dyDescent="0.25">
      <c r="A43" s="31"/>
      <c r="B43" s="31"/>
      <c r="C43" s="15">
        <v>43</v>
      </c>
      <c r="D43" s="20" t="s">
        <v>40</v>
      </c>
      <c r="E43" s="134">
        <f>+'II. POSEBNI DIO '!C59+'II. POSEBNI DIO '!C88</f>
        <v>149718.84</v>
      </c>
      <c r="F43" s="134">
        <f>+'II. POSEBNI DIO '!D59+'II. POSEBNI DIO '!D88</f>
        <v>352500</v>
      </c>
      <c r="G43" s="11">
        <f>+'II. POSEBNI DIO '!E59+'II. POSEBNI DIO '!E88</f>
        <v>162500</v>
      </c>
      <c r="H43" s="11">
        <f>+'II. POSEBNI DIO '!F59+'II. POSEBNI DIO '!F88</f>
        <v>302500</v>
      </c>
      <c r="I43" s="11">
        <f>+'II. POSEBNI DIO '!G59+'II. POSEBNI DIO '!G88</f>
        <v>202500</v>
      </c>
    </row>
    <row r="44" spans="1:9" x14ac:dyDescent="0.25">
      <c r="A44" s="14"/>
      <c r="B44" s="31"/>
      <c r="C44" s="15">
        <v>561</v>
      </c>
      <c r="D44" s="15" t="s">
        <v>61</v>
      </c>
      <c r="E44" s="133">
        <f>+'II. POSEBNI DIO '!C154</f>
        <v>376327.37</v>
      </c>
      <c r="F44" s="133">
        <v>0</v>
      </c>
      <c r="G44" s="11">
        <f>+'II. POSEBNI DIO '!E154</f>
        <v>0</v>
      </c>
      <c r="H44" s="11">
        <f>+'II. POSEBNI DIO '!F154</f>
        <v>0</v>
      </c>
      <c r="I44" s="11">
        <f>+'II. POSEBNI DIO '!G154</f>
        <v>0</v>
      </c>
    </row>
    <row r="45" spans="1:9" ht="25.5" x14ac:dyDescent="0.25">
      <c r="A45" s="13"/>
      <c r="B45" s="13">
        <v>45</v>
      </c>
      <c r="C45" s="18"/>
      <c r="D45" s="30" t="s">
        <v>64</v>
      </c>
      <c r="E45" s="132">
        <f>+E46</f>
        <v>0</v>
      </c>
      <c r="F45" s="132">
        <f>+F46</f>
        <v>500</v>
      </c>
      <c r="G45" s="11">
        <f>+G46</f>
        <v>500</v>
      </c>
      <c r="H45" s="11">
        <f t="shared" ref="H45:I45" si="9">+H46</f>
        <v>500</v>
      </c>
      <c r="I45" s="11">
        <f t="shared" si="9"/>
        <v>500</v>
      </c>
    </row>
    <row r="46" spans="1:9" ht="25.5" x14ac:dyDescent="0.25">
      <c r="A46" s="31"/>
      <c r="B46" s="31"/>
      <c r="C46" s="15">
        <v>43</v>
      </c>
      <c r="D46" s="20" t="s">
        <v>40</v>
      </c>
      <c r="E46" s="134">
        <f>+'II. POSEBNI DIO '!C65</f>
        <v>0</v>
      </c>
      <c r="F46" s="134">
        <f>+'II. POSEBNI DIO '!D65</f>
        <v>500</v>
      </c>
      <c r="G46" s="11">
        <f>+'II. POSEBNI DIO '!E65</f>
        <v>500</v>
      </c>
      <c r="H46" s="11">
        <f>+'II. POSEBNI DIO '!F65</f>
        <v>500</v>
      </c>
      <c r="I46" s="11">
        <f>+'II. POSEBNI DIO '!G65</f>
        <v>500</v>
      </c>
    </row>
    <row r="49" spans="5:9" x14ac:dyDescent="0.25">
      <c r="E49" s="42"/>
      <c r="F49" s="42"/>
      <c r="G49" s="45"/>
      <c r="H49" s="45"/>
      <c r="I49" s="45"/>
    </row>
  </sheetData>
  <mergeCells count="4">
    <mergeCell ref="A6:I6"/>
    <mergeCell ref="A20:I20"/>
    <mergeCell ref="A2:I2"/>
    <mergeCell ref="A4:I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I17"/>
  <sheetViews>
    <sheetView workbookViewId="0">
      <selection activeCell="E26" sqref="E26"/>
    </sheetView>
  </sheetViews>
  <sheetFormatPr defaultRowHeight="15" x14ac:dyDescent="0.25"/>
  <cols>
    <col min="1" max="1" width="37.7109375" customWidth="1"/>
    <col min="2" max="6" width="25.28515625" customWidth="1"/>
  </cols>
  <sheetData>
    <row r="2" spans="1:9" ht="15.75" x14ac:dyDescent="0.25">
      <c r="A2" s="158" t="s">
        <v>29</v>
      </c>
      <c r="B2" s="158"/>
      <c r="C2" s="158"/>
      <c r="D2" s="158"/>
      <c r="E2" s="158"/>
      <c r="F2" s="158"/>
      <c r="G2" s="158"/>
      <c r="H2" s="160"/>
      <c r="I2" s="160"/>
    </row>
    <row r="3" spans="1:9" ht="18" x14ac:dyDescent="0.25">
      <c r="A3" s="5"/>
      <c r="B3" s="28"/>
      <c r="C3" s="28"/>
      <c r="D3" s="5"/>
      <c r="E3" s="6"/>
      <c r="F3" s="6"/>
    </row>
    <row r="4" spans="1:9" ht="15.75" x14ac:dyDescent="0.25">
      <c r="A4" s="158" t="s">
        <v>43</v>
      </c>
      <c r="B4" s="158"/>
      <c r="C4" s="158"/>
      <c r="D4" s="172"/>
      <c r="E4" s="172"/>
      <c r="F4" s="172"/>
    </row>
    <row r="5" spans="1:9" ht="18" x14ac:dyDescent="0.25">
      <c r="A5" s="5"/>
      <c r="B5" s="28"/>
      <c r="C5" s="28"/>
      <c r="D5" s="5"/>
      <c r="E5" s="6"/>
      <c r="F5" s="6"/>
    </row>
    <row r="6" spans="1:9" ht="25.5" x14ac:dyDescent="0.25">
      <c r="A6" s="25" t="s">
        <v>23</v>
      </c>
      <c r="B6" s="52" t="s">
        <v>211</v>
      </c>
      <c r="C6" s="52" t="s">
        <v>210</v>
      </c>
      <c r="D6" s="25" t="s">
        <v>207</v>
      </c>
      <c r="E6" s="25" t="s">
        <v>206</v>
      </c>
      <c r="F6" s="25" t="s">
        <v>208</v>
      </c>
    </row>
    <row r="7" spans="1:9" ht="15.75" customHeight="1" x14ac:dyDescent="0.25">
      <c r="A7" s="13" t="s">
        <v>24</v>
      </c>
      <c r="B7" s="126">
        <f>+B8+B10+B12+B14</f>
        <v>9283570.2699999996</v>
      </c>
      <c r="C7" s="121">
        <f>+C8+C10+C12+C14</f>
        <v>11364200</v>
      </c>
      <c r="D7" s="43">
        <f>+D8+D10+D12+D14</f>
        <v>11345000</v>
      </c>
      <c r="E7" s="43">
        <f>+E8+E10+E12+E14</f>
        <v>11605000</v>
      </c>
      <c r="F7" s="43">
        <f>+F8+F10+F12+F14</f>
        <v>11660000</v>
      </c>
    </row>
    <row r="8" spans="1:9" ht="15.75" customHeight="1" x14ac:dyDescent="0.25">
      <c r="A8" s="13" t="s">
        <v>45</v>
      </c>
      <c r="B8" s="126">
        <f>+B9</f>
        <v>246446.21999999997</v>
      </c>
      <c r="C8" s="123">
        <f>+C9</f>
        <v>0</v>
      </c>
      <c r="D8" s="43">
        <f>+D9</f>
        <v>0</v>
      </c>
      <c r="E8" s="43">
        <f t="shared" ref="E8:F8" si="0">+E9</f>
        <v>0</v>
      </c>
      <c r="F8" s="43">
        <f t="shared" si="0"/>
        <v>0</v>
      </c>
    </row>
    <row r="9" spans="1:9" x14ac:dyDescent="0.25">
      <c r="A9" s="40" t="s">
        <v>46</v>
      </c>
      <c r="B9" s="128">
        <f>+'II. POSEBNI DIO '!C100</f>
        <v>246446.21999999997</v>
      </c>
      <c r="C9" s="124">
        <v>0</v>
      </c>
      <c r="D9" s="11">
        <f>+'II. POSEBNI DIO '!E100</f>
        <v>0</v>
      </c>
      <c r="E9" s="11">
        <f>+'II. POSEBNI DIO '!F100</f>
        <v>0</v>
      </c>
      <c r="F9" s="11">
        <f>+'II. POSEBNI DIO '!G100</f>
        <v>0</v>
      </c>
    </row>
    <row r="10" spans="1:9" x14ac:dyDescent="0.25">
      <c r="A10" s="13" t="s">
        <v>47</v>
      </c>
      <c r="B10" s="126">
        <f>+B11</f>
        <v>1083.1099999999999</v>
      </c>
      <c r="C10" s="122">
        <f>+C11</f>
        <v>1100</v>
      </c>
      <c r="D10" s="43">
        <f>+D11</f>
        <v>1000</v>
      </c>
      <c r="E10" s="43">
        <f>+E11</f>
        <v>1000</v>
      </c>
      <c r="F10" s="43">
        <f>+F11</f>
        <v>1000</v>
      </c>
    </row>
    <row r="11" spans="1:9" x14ac:dyDescent="0.25">
      <c r="A11" s="41" t="s">
        <v>48</v>
      </c>
      <c r="B11" s="127">
        <f>+'II. POSEBNI DIO '!C11</f>
        <v>1083.1099999999999</v>
      </c>
      <c r="C11" s="120">
        <f>+'II. POSEBNI DIO '!D11</f>
        <v>1100</v>
      </c>
      <c r="D11" s="11">
        <f>+'II. POSEBNI DIO '!E11</f>
        <v>1000</v>
      </c>
      <c r="E11" s="11">
        <f>+'II. POSEBNI DIO '!F11</f>
        <v>1000</v>
      </c>
      <c r="F11" s="12">
        <f>+'II. POSEBNI DIO '!G11</f>
        <v>1000</v>
      </c>
    </row>
    <row r="12" spans="1:9" x14ac:dyDescent="0.25">
      <c r="A12" s="13" t="s">
        <v>53</v>
      </c>
      <c r="B12" s="126">
        <f>+B13</f>
        <v>7637640.3900000006</v>
      </c>
      <c r="C12" s="121">
        <f>+C13</f>
        <v>11359100</v>
      </c>
      <c r="D12" s="43">
        <f>+D13</f>
        <v>11339000</v>
      </c>
      <c r="E12" s="43">
        <f>+E13</f>
        <v>11599000</v>
      </c>
      <c r="F12" s="43">
        <f t="shared" ref="F12" si="1">+F13</f>
        <v>11654000</v>
      </c>
    </row>
    <row r="13" spans="1:9" x14ac:dyDescent="0.25">
      <c r="A13" s="41" t="s">
        <v>54</v>
      </c>
      <c r="B13" s="127">
        <f>+'II. POSEBNI DIO '!C16+'II. POSEBNI DIO '!C73+'II. POSEBNI DIO '!C79+'II. POSEBNI DIO '!C94</f>
        <v>7637640.3900000006</v>
      </c>
      <c r="C13" s="120">
        <f>+'II. POSEBNI DIO '!D16+'II. POSEBNI DIO '!D73+'II. POSEBNI DIO '!D79+'II. POSEBNI DIO '!D94</f>
        <v>11359100</v>
      </c>
      <c r="D13" s="11">
        <f>+'II. POSEBNI DIO '!E16+'II. POSEBNI DIO '!E73+'II. POSEBNI DIO '!E79+'II. POSEBNI DIO '!E94</f>
        <v>11339000</v>
      </c>
      <c r="E13" s="11">
        <f>+'II. POSEBNI DIO '!F16+'II. POSEBNI DIO '!F73+'II. POSEBNI DIO '!F79+'II. POSEBNI DIO '!F94</f>
        <v>11599000</v>
      </c>
      <c r="F13" s="12">
        <f>+'II. POSEBNI DIO '!G16+'II. POSEBNI DIO '!G73+'II. POSEBNI DIO '!G79+'II. POSEBNI DIO '!G94</f>
        <v>11654000</v>
      </c>
    </row>
    <row r="14" spans="1:9" x14ac:dyDescent="0.25">
      <c r="A14" s="13" t="s">
        <v>55</v>
      </c>
      <c r="B14" s="126">
        <f>+B15+B16</f>
        <v>1398400.5499999998</v>
      </c>
      <c r="C14" s="121">
        <f>+C15+C16</f>
        <v>4000</v>
      </c>
      <c r="D14" s="43">
        <f>+D15+D16</f>
        <v>5000</v>
      </c>
      <c r="E14" s="43">
        <f>+E15+E16</f>
        <v>5000</v>
      </c>
      <c r="F14" s="43">
        <f>+F15</f>
        <v>5000</v>
      </c>
    </row>
    <row r="15" spans="1:9" x14ac:dyDescent="0.25">
      <c r="A15" s="41" t="s">
        <v>56</v>
      </c>
      <c r="B15" s="127">
        <f>+'II. POSEBNI DIO '!C68</f>
        <v>2272</v>
      </c>
      <c r="C15" s="120">
        <f>+'II. POSEBNI DIO '!D68</f>
        <v>4000</v>
      </c>
      <c r="D15" s="11">
        <f>+'II. POSEBNI DIO '!E68</f>
        <v>5000</v>
      </c>
      <c r="E15" s="11">
        <f>+'II. POSEBNI DIO '!F68</f>
        <v>5000</v>
      </c>
      <c r="F15" s="12">
        <f>+'II. POSEBNI DIO '!G68</f>
        <v>5000</v>
      </c>
    </row>
    <row r="16" spans="1:9" x14ac:dyDescent="0.25">
      <c r="A16" s="41" t="s">
        <v>57</v>
      </c>
      <c r="B16" s="127">
        <f>+B17</f>
        <v>1396128.5499999998</v>
      </c>
      <c r="C16" s="125">
        <f>+C17</f>
        <v>0</v>
      </c>
      <c r="D16" s="11">
        <f>+D17</f>
        <v>0</v>
      </c>
      <c r="E16" s="11">
        <f>+E17</f>
        <v>0</v>
      </c>
      <c r="F16" s="12">
        <v>0</v>
      </c>
    </row>
    <row r="17" spans="1:6" x14ac:dyDescent="0.25">
      <c r="A17" s="41" t="s">
        <v>58</v>
      </c>
      <c r="B17" s="127">
        <f>+'II. POSEBNI DIO '!C130</f>
        <v>1396128.5499999998</v>
      </c>
      <c r="C17" s="125">
        <v>0</v>
      </c>
      <c r="D17" s="11">
        <f>+'II. POSEBNI DIO '!E130</f>
        <v>0</v>
      </c>
      <c r="E17" s="11">
        <f>+'II. POSEBNI DIO '!F130</f>
        <v>0</v>
      </c>
      <c r="F17" s="12">
        <f>+'II. POSEBNI DIO '!G130</f>
        <v>0</v>
      </c>
    </row>
  </sheetData>
  <mergeCells count="2">
    <mergeCell ref="A4:F4"/>
    <mergeCell ref="A2:I2"/>
  </mergeCells>
  <pageMargins left="0.7" right="0.7" top="0.75" bottom="0.75" header="0.3" footer="0.3"/>
  <pageSetup paperSize="9"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I11"/>
  <sheetViews>
    <sheetView workbookViewId="0">
      <selection activeCell="F7" sqref="F7"/>
    </sheetView>
  </sheetViews>
  <sheetFormatPr defaultRowHeight="15" x14ac:dyDescent="0.25"/>
  <cols>
    <col min="1" max="1" width="37.7109375" customWidth="1"/>
    <col min="2" max="6" width="25.28515625" customWidth="1"/>
  </cols>
  <sheetData>
    <row r="2" spans="1:9" ht="15.75" x14ac:dyDescent="0.25">
      <c r="A2" s="158" t="s">
        <v>29</v>
      </c>
      <c r="B2" s="158"/>
      <c r="C2" s="158"/>
      <c r="D2" s="158"/>
      <c r="E2" s="158"/>
      <c r="F2" s="158"/>
      <c r="G2" s="158"/>
      <c r="H2" s="160"/>
      <c r="I2" s="160"/>
    </row>
    <row r="3" spans="1:9" ht="18" x14ac:dyDescent="0.25">
      <c r="A3" s="28"/>
      <c r="B3" s="28"/>
      <c r="C3" s="28"/>
      <c r="D3" s="28"/>
      <c r="E3" s="6"/>
      <c r="F3" s="6"/>
    </row>
    <row r="4" spans="1:9" ht="15.75" x14ac:dyDescent="0.25">
      <c r="A4" s="158" t="s">
        <v>44</v>
      </c>
      <c r="B4" s="158"/>
      <c r="C4" s="158"/>
      <c r="D4" s="172"/>
      <c r="E4" s="172"/>
      <c r="F4" s="172"/>
    </row>
    <row r="5" spans="1:9" ht="18" x14ac:dyDescent="0.25">
      <c r="A5" s="28"/>
      <c r="B5" s="28"/>
      <c r="C5" s="28"/>
      <c r="D5" s="28"/>
      <c r="E5" s="6"/>
      <c r="F5" s="6"/>
    </row>
    <row r="6" spans="1:9" ht="25.5" x14ac:dyDescent="0.25">
      <c r="A6" s="25" t="s">
        <v>23</v>
      </c>
      <c r="B6" s="52" t="s">
        <v>211</v>
      </c>
      <c r="C6" s="52" t="s">
        <v>210</v>
      </c>
      <c r="D6" s="25" t="s">
        <v>207</v>
      </c>
      <c r="E6" s="25" t="s">
        <v>206</v>
      </c>
      <c r="F6" s="25" t="s">
        <v>208</v>
      </c>
    </row>
    <row r="7" spans="1:9" ht="15.75" customHeight="1" x14ac:dyDescent="0.25">
      <c r="A7" s="13" t="s">
        <v>24</v>
      </c>
      <c r="B7" s="13"/>
      <c r="C7" s="13"/>
      <c r="D7" s="11"/>
      <c r="E7" s="11"/>
      <c r="F7" s="11"/>
    </row>
    <row r="8" spans="1:9" x14ac:dyDescent="0.25">
      <c r="A8" s="13" t="s">
        <v>51</v>
      </c>
      <c r="B8" s="13"/>
      <c r="C8" s="13"/>
      <c r="D8" s="11"/>
      <c r="E8" s="11"/>
      <c r="F8" s="12"/>
    </row>
    <row r="9" spans="1:9" ht="25.5" x14ac:dyDescent="0.25">
      <c r="A9" s="41" t="s">
        <v>52</v>
      </c>
      <c r="B9" s="118">
        <f>+'II. POSEBNI DIO '!C7</f>
        <v>9283570.2700000014</v>
      </c>
      <c r="C9" s="119">
        <f>+'II. POSEBNI DIO '!D7</f>
        <v>11364200</v>
      </c>
      <c r="D9" s="11">
        <f>+'II. POSEBNI DIO '!E7</f>
        <v>11345000</v>
      </c>
      <c r="E9" s="11">
        <f>+'II. POSEBNI DIO '!F7</f>
        <v>11605000</v>
      </c>
      <c r="F9" s="12">
        <f>+'II. POSEBNI DIO '!G7</f>
        <v>11660000</v>
      </c>
    </row>
    <row r="10" spans="1:9" x14ac:dyDescent="0.25">
      <c r="D10" s="42"/>
      <c r="E10" s="42"/>
      <c r="F10" s="42"/>
    </row>
    <row r="11" spans="1:9" x14ac:dyDescent="0.25">
      <c r="D11" s="42"/>
      <c r="E11" s="42"/>
      <c r="F11" s="42"/>
    </row>
  </sheetData>
  <mergeCells count="2">
    <mergeCell ref="A4:F4"/>
    <mergeCell ref="A2:I2"/>
  </mergeCells>
  <pageMargins left="0.7" right="0.7" top="0.75" bottom="0.75" header="0.3" footer="0.3"/>
  <pageSetup paperSize="9" scale="6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14"/>
  <sheetViews>
    <sheetView topLeftCell="A10" workbookViewId="0">
      <selection activeCell="I7" sqref="I7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9" width="25.28515625" customWidth="1"/>
  </cols>
  <sheetData>
    <row r="1" spans="1:9" ht="18" customHeight="1" x14ac:dyDescent="0.25">
      <c r="A1" s="5"/>
      <c r="B1" s="5"/>
      <c r="C1" s="5"/>
      <c r="D1" s="5"/>
      <c r="E1" s="28"/>
      <c r="F1" s="28"/>
      <c r="G1" s="5"/>
      <c r="H1" s="5"/>
      <c r="I1" s="5"/>
    </row>
    <row r="2" spans="1:9" ht="15.75" x14ac:dyDescent="0.25">
      <c r="A2" s="158" t="s">
        <v>29</v>
      </c>
      <c r="B2" s="158"/>
      <c r="C2" s="158"/>
      <c r="D2" s="158"/>
      <c r="E2" s="158"/>
      <c r="F2" s="158"/>
      <c r="G2" s="158"/>
      <c r="H2" s="160"/>
      <c r="I2" s="160"/>
    </row>
    <row r="3" spans="1:9" ht="18" x14ac:dyDescent="0.25">
      <c r="A3" s="5"/>
      <c r="B3" s="5"/>
      <c r="C3" s="5"/>
      <c r="D3" s="5"/>
      <c r="E3" s="28"/>
      <c r="F3" s="28"/>
      <c r="G3" s="5"/>
      <c r="H3" s="6"/>
      <c r="I3" s="6"/>
    </row>
    <row r="4" spans="1:9" ht="18" customHeight="1" x14ac:dyDescent="0.25">
      <c r="A4" s="158" t="s">
        <v>25</v>
      </c>
      <c r="B4" s="159"/>
      <c r="C4" s="159"/>
      <c r="D4" s="159"/>
      <c r="E4" s="159"/>
      <c r="F4" s="159"/>
      <c r="G4" s="159"/>
      <c r="H4" s="159"/>
      <c r="I4" s="159"/>
    </row>
    <row r="5" spans="1:9" ht="18" x14ac:dyDescent="0.25">
      <c r="A5" s="5"/>
      <c r="B5" s="5"/>
      <c r="C5" s="5"/>
      <c r="D5" s="5"/>
      <c r="E5" s="28"/>
      <c r="F5" s="28"/>
      <c r="G5" s="5"/>
      <c r="H5" s="6"/>
      <c r="I5" s="6"/>
    </row>
    <row r="6" spans="1:9" ht="25.5" x14ac:dyDescent="0.25">
      <c r="A6" s="25" t="s">
        <v>13</v>
      </c>
      <c r="B6" s="24" t="s">
        <v>14</v>
      </c>
      <c r="C6" s="24" t="s">
        <v>15</v>
      </c>
      <c r="D6" s="24" t="s">
        <v>31</v>
      </c>
      <c r="E6" s="52" t="s">
        <v>211</v>
      </c>
      <c r="F6" s="52" t="s">
        <v>210</v>
      </c>
      <c r="G6" s="25" t="s">
        <v>207</v>
      </c>
      <c r="H6" s="25" t="s">
        <v>206</v>
      </c>
      <c r="I6" s="25" t="s">
        <v>208</v>
      </c>
    </row>
    <row r="7" spans="1:9" ht="25.5" x14ac:dyDescent="0.25">
      <c r="A7" s="13">
        <v>8</v>
      </c>
      <c r="B7" s="13"/>
      <c r="C7" s="13"/>
      <c r="D7" s="13" t="s">
        <v>26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</row>
    <row r="8" spans="1:9" x14ac:dyDescent="0.25">
      <c r="A8" s="13"/>
      <c r="B8" s="18">
        <v>84</v>
      </c>
      <c r="C8" s="18"/>
      <c r="D8" s="18" t="s">
        <v>33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</row>
    <row r="9" spans="1:9" ht="25.5" x14ac:dyDescent="0.25">
      <c r="A9" s="14"/>
      <c r="B9" s="14"/>
      <c r="C9" s="15">
        <v>81</v>
      </c>
      <c r="D9" s="20" t="s">
        <v>34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</row>
    <row r="10" spans="1:9" ht="25.5" x14ac:dyDescent="0.25">
      <c r="A10" s="16">
        <v>5</v>
      </c>
      <c r="B10" s="17"/>
      <c r="C10" s="17"/>
      <c r="D10" s="29" t="s">
        <v>27</v>
      </c>
      <c r="E10" s="11"/>
      <c r="F10" s="11"/>
      <c r="G10" s="11"/>
      <c r="H10" s="11"/>
      <c r="I10" s="11"/>
    </row>
    <row r="11" spans="1:9" ht="25.5" x14ac:dyDescent="0.25">
      <c r="A11" s="18"/>
      <c r="B11" s="18">
        <v>54</v>
      </c>
      <c r="C11" s="18"/>
      <c r="D11" s="30" t="s">
        <v>35</v>
      </c>
      <c r="E11" s="11">
        <v>0</v>
      </c>
      <c r="F11" s="11">
        <v>0</v>
      </c>
      <c r="G11" s="11">
        <v>0</v>
      </c>
      <c r="H11" s="11">
        <v>0</v>
      </c>
      <c r="I11" s="12">
        <v>0</v>
      </c>
    </row>
    <row r="12" spans="1:9" x14ac:dyDescent="0.25">
      <c r="A12" s="18"/>
      <c r="B12" s="18"/>
      <c r="C12" s="15">
        <v>11</v>
      </c>
      <c r="D12" s="15" t="s">
        <v>17</v>
      </c>
      <c r="E12" s="11">
        <v>0</v>
      </c>
      <c r="F12" s="11">
        <v>0</v>
      </c>
      <c r="G12" s="11">
        <v>0</v>
      </c>
      <c r="H12" s="11">
        <v>0</v>
      </c>
      <c r="I12" s="12">
        <v>0</v>
      </c>
    </row>
    <row r="13" spans="1:9" x14ac:dyDescent="0.25">
      <c r="A13" s="18"/>
      <c r="B13" s="18"/>
      <c r="C13" s="15">
        <v>31</v>
      </c>
      <c r="D13" s="15" t="s">
        <v>36</v>
      </c>
      <c r="E13" s="11">
        <v>0</v>
      </c>
      <c r="F13" s="11">
        <v>0</v>
      </c>
      <c r="G13" s="11">
        <v>0</v>
      </c>
      <c r="H13" s="11">
        <v>0</v>
      </c>
      <c r="I13" s="12">
        <v>0</v>
      </c>
    </row>
    <row r="14" spans="1:9" ht="25.5" x14ac:dyDescent="0.25">
      <c r="A14" s="19"/>
      <c r="B14" s="17"/>
      <c r="C14" s="44">
        <v>43</v>
      </c>
      <c r="D14" s="18" t="s">
        <v>40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</row>
  </sheetData>
  <mergeCells count="2">
    <mergeCell ref="A2:I2"/>
    <mergeCell ref="A4:I4"/>
  </mergeCells>
  <pageMargins left="0.7" right="0.7" top="0.75" bottom="0.75" header="0.3" footer="0.3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M173"/>
  <sheetViews>
    <sheetView tabSelected="1" topLeftCell="A140" zoomScale="90" zoomScaleNormal="90" workbookViewId="0">
      <selection activeCell="A169" sqref="A169:B169"/>
    </sheetView>
  </sheetViews>
  <sheetFormatPr defaultRowHeight="15" x14ac:dyDescent="0.25"/>
  <cols>
    <col min="1" max="1" width="19.85546875" customWidth="1"/>
    <col min="2" max="2" width="68.42578125" style="42" customWidth="1"/>
    <col min="3" max="7" width="16.7109375" style="42" customWidth="1"/>
    <col min="8" max="8" width="10.5703125" customWidth="1"/>
    <col min="10" max="10" width="13.5703125" style="45" bestFit="1" customWidth="1"/>
    <col min="11" max="11" width="13.5703125" bestFit="1" customWidth="1"/>
  </cols>
  <sheetData>
    <row r="2" spans="1:13" ht="15.75" x14ac:dyDescent="0.25">
      <c r="A2" s="174" t="s">
        <v>28</v>
      </c>
      <c r="B2" s="174"/>
      <c r="C2" s="174"/>
      <c r="D2" s="174"/>
      <c r="E2" s="174"/>
      <c r="F2" s="174"/>
      <c r="G2" s="174"/>
    </row>
    <row r="3" spans="1:13" ht="9.75" customHeight="1" x14ac:dyDescent="0.25">
      <c r="A3" s="46"/>
      <c r="B3" s="47"/>
      <c r="C3" s="47"/>
      <c r="D3" s="47"/>
    </row>
    <row r="4" spans="1:13" ht="15" customHeight="1" x14ac:dyDescent="0.25">
      <c r="A4" s="48"/>
      <c r="B4" s="48"/>
      <c r="C4" s="48"/>
      <c r="D4" s="48"/>
      <c r="E4" s="50"/>
      <c r="F4" s="50"/>
      <c r="G4" s="50"/>
    </row>
    <row r="5" spans="1:13" ht="25.5" x14ac:dyDescent="0.25">
      <c r="A5" s="51" t="s">
        <v>30</v>
      </c>
      <c r="B5" s="52" t="s">
        <v>65</v>
      </c>
      <c r="C5" s="52" t="s">
        <v>211</v>
      </c>
      <c r="D5" s="52" t="s">
        <v>210</v>
      </c>
      <c r="E5" s="52" t="s">
        <v>207</v>
      </c>
      <c r="F5" s="52" t="s">
        <v>204</v>
      </c>
      <c r="G5" s="52" t="s">
        <v>209</v>
      </c>
    </row>
    <row r="6" spans="1:13" ht="25.5" x14ac:dyDescent="0.25">
      <c r="A6" s="54" t="s">
        <v>66</v>
      </c>
      <c r="B6" s="55" t="s">
        <v>67</v>
      </c>
      <c r="D6" s="104"/>
      <c r="E6" s="53"/>
      <c r="F6" s="53"/>
      <c r="G6" s="53"/>
    </row>
    <row r="7" spans="1:13" x14ac:dyDescent="0.25">
      <c r="A7" s="54" t="s">
        <v>68</v>
      </c>
      <c r="B7" s="56" t="s">
        <v>69</v>
      </c>
      <c r="C7" s="109">
        <f>+C10+C72+C78+C93+C99</f>
        <v>9283570.2700000014</v>
      </c>
      <c r="D7" s="57">
        <f>+D10+D72+D78+D93+D99</f>
        <v>11364200</v>
      </c>
      <c r="E7" s="57">
        <f>+E10+E72+E78+E93+E99</f>
        <v>11345000</v>
      </c>
      <c r="F7" s="57">
        <f>+F10+F72+F78+F93+F99</f>
        <v>11605000</v>
      </c>
      <c r="G7" s="57">
        <f>+G10+G72+G78+G93+G99</f>
        <v>11660000</v>
      </c>
      <c r="L7" s="58"/>
      <c r="M7" s="58"/>
    </row>
    <row r="8" spans="1:13" x14ac:dyDescent="0.25">
      <c r="A8" s="59" t="s">
        <v>70</v>
      </c>
      <c r="B8" s="60" t="s">
        <v>71</v>
      </c>
      <c r="C8" s="109">
        <f t="shared" ref="C8:D8" si="0">+C7</f>
        <v>9283570.2700000014</v>
      </c>
      <c r="D8" s="57">
        <f t="shared" si="0"/>
        <v>11364200</v>
      </c>
      <c r="E8" s="57">
        <f>+E7</f>
        <v>11345000</v>
      </c>
      <c r="F8" s="57">
        <f>+F7</f>
        <v>11605000</v>
      </c>
      <c r="G8" s="57">
        <f>+G7</f>
        <v>11660000</v>
      </c>
      <c r="L8" s="61"/>
      <c r="M8" s="62"/>
    </row>
    <row r="9" spans="1:13" x14ac:dyDescent="0.25">
      <c r="A9" s="54" t="s">
        <v>72</v>
      </c>
      <c r="B9" s="56" t="s">
        <v>73</v>
      </c>
      <c r="C9" s="109">
        <f t="shared" ref="C9:D9" si="1">+C7</f>
        <v>9283570.2700000014</v>
      </c>
      <c r="D9" s="57">
        <f t="shared" si="1"/>
        <v>11364200</v>
      </c>
      <c r="E9" s="57">
        <f>+E7</f>
        <v>11345000</v>
      </c>
      <c r="F9" s="57">
        <f>+F7</f>
        <v>11605000</v>
      </c>
      <c r="G9" s="57">
        <f>+G7</f>
        <v>11660000</v>
      </c>
      <c r="L9" s="58"/>
      <c r="M9" s="58"/>
    </row>
    <row r="10" spans="1:13" x14ac:dyDescent="0.25">
      <c r="A10" s="54" t="s">
        <v>74</v>
      </c>
      <c r="B10" s="63" t="s">
        <v>75</v>
      </c>
      <c r="C10" s="109">
        <f>+C11+C16+C68</f>
        <v>1673339.8699999999</v>
      </c>
      <c r="D10" s="57">
        <f>+D11+D16+D68</f>
        <v>3359100</v>
      </c>
      <c r="E10" s="57">
        <f t="shared" ref="E10:G10" si="2">+E11+E16+E68</f>
        <v>3448000</v>
      </c>
      <c r="F10" s="57">
        <f t="shared" si="2"/>
        <v>3518000</v>
      </c>
      <c r="G10" s="57">
        <f t="shared" si="2"/>
        <v>3623000</v>
      </c>
      <c r="J10" s="95"/>
    </row>
    <row r="11" spans="1:13" x14ac:dyDescent="0.25">
      <c r="A11" s="64" t="s">
        <v>76</v>
      </c>
      <c r="B11" s="63" t="s">
        <v>36</v>
      </c>
      <c r="C11" s="109">
        <f t="shared" ref="C11:G14" si="3">+C12</f>
        <v>1083.1099999999999</v>
      </c>
      <c r="D11" s="57">
        <f t="shared" si="3"/>
        <v>1100</v>
      </c>
      <c r="E11" s="57">
        <f t="shared" si="3"/>
        <v>1000</v>
      </c>
      <c r="F11" s="57">
        <f t="shared" si="3"/>
        <v>1000</v>
      </c>
      <c r="G11" s="57">
        <f t="shared" si="3"/>
        <v>1000</v>
      </c>
      <c r="I11" t="s">
        <v>198</v>
      </c>
    </row>
    <row r="12" spans="1:13" x14ac:dyDescent="0.25">
      <c r="A12" s="65" t="s">
        <v>77</v>
      </c>
      <c r="B12" s="66" t="s">
        <v>78</v>
      </c>
      <c r="C12" s="109">
        <f t="shared" si="3"/>
        <v>1083.1099999999999</v>
      </c>
      <c r="D12" s="57">
        <f t="shared" si="3"/>
        <v>1100</v>
      </c>
      <c r="E12" s="57">
        <f t="shared" si="3"/>
        <v>1000</v>
      </c>
      <c r="F12" s="57">
        <f t="shared" si="3"/>
        <v>1000</v>
      </c>
      <c r="G12" s="57">
        <f t="shared" si="3"/>
        <v>1000</v>
      </c>
      <c r="K12" s="42"/>
    </row>
    <row r="13" spans="1:13" x14ac:dyDescent="0.25">
      <c r="A13" s="67" t="s">
        <v>79</v>
      </c>
      <c r="B13" s="68" t="s">
        <v>32</v>
      </c>
      <c r="C13" s="109">
        <f t="shared" si="3"/>
        <v>1083.1099999999999</v>
      </c>
      <c r="D13" s="57">
        <f t="shared" si="3"/>
        <v>1100</v>
      </c>
      <c r="E13" s="57">
        <f t="shared" si="3"/>
        <v>1000</v>
      </c>
      <c r="F13" s="57">
        <f t="shared" si="3"/>
        <v>1000</v>
      </c>
      <c r="G13" s="57">
        <f t="shared" si="3"/>
        <v>1000</v>
      </c>
    </row>
    <row r="14" spans="1:13" x14ac:dyDescent="0.25">
      <c r="A14" s="69" t="s">
        <v>80</v>
      </c>
      <c r="B14" s="70" t="s">
        <v>81</v>
      </c>
      <c r="C14" s="110">
        <f t="shared" si="3"/>
        <v>1083.1099999999999</v>
      </c>
      <c r="D14" s="71">
        <f t="shared" si="3"/>
        <v>1100</v>
      </c>
      <c r="E14" s="71">
        <f t="shared" si="3"/>
        <v>1000</v>
      </c>
      <c r="F14" s="71">
        <f t="shared" si="3"/>
        <v>1000</v>
      </c>
      <c r="G14" s="71">
        <f t="shared" si="3"/>
        <v>1000</v>
      </c>
    </row>
    <row r="15" spans="1:13" x14ac:dyDescent="0.25">
      <c r="A15" s="72" t="s">
        <v>82</v>
      </c>
      <c r="B15" s="73" t="s">
        <v>83</v>
      </c>
      <c r="C15" s="111">
        <v>1083.1099999999999</v>
      </c>
      <c r="D15" s="107">
        <v>1100</v>
      </c>
      <c r="E15" s="74">
        <v>1000</v>
      </c>
      <c r="F15" s="74">
        <v>1000</v>
      </c>
      <c r="G15" s="74">
        <v>1000</v>
      </c>
    </row>
    <row r="16" spans="1:13" x14ac:dyDescent="0.25">
      <c r="A16" s="75" t="s">
        <v>84</v>
      </c>
      <c r="B16" s="63" t="s">
        <v>40</v>
      </c>
      <c r="C16" s="109">
        <f t="shared" ref="C16:D16" si="4">+C17+C58</f>
        <v>1669984.7599999998</v>
      </c>
      <c r="D16" s="57">
        <f t="shared" si="4"/>
        <v>3354000</v>
      </c>
      <c r="E16" s="57">
        <f>+E17+E58</f>
        <v>3442000</v>
      </c>
      <c r="F16" s="57">
        <f>+F17+F58</f>
        <v>3512000</v>
      </c>
      <c r="G16" s="57">
        <f>+G17+G58</f>
        <v>3617000</v>
      </c>
    </row>
    <row r="17" spans="1:11" x14ac:dyDescent="0.25">
      <c r="A17" s="64" t="s">
        <v>77</v>
      </c>
      <c r="B17" s="66" t="s">
        <v>78</v>
      </c>
      <c r="C17" s="109">
        <f t="shared" ref="C17:D17" si="5">C18+C27+C53</f>
        <v>1586016.5799999998</v>
      </c>
      <c r="D17" s="57">
        <f t="shared" si="5"/>
        <v>3246000</v>
      </c>
      <c r="E17" s="57">
        <f>E18+E27+E53</f>
        <v>3364000</v>
      </c>
      <c r="F17" s="57">
        <f>F18+F27+F53</f>
        <v>3434000</v>
      </c>
      <c r="G17" s="57">
        <f>G18+G27+G53</f>
        <v>3539000</v>
      </c>
    </row>
    <row r="18" spans="1:11" x14ac:dyDescent="0.25">
      <c r="A18" s="54" t="s">
        <v>85</v>
      </c>
      <c r="B18" s="66" t="s">
        <v>20</v>
      </c>
      <c r="C18" s="109">
        <f t="shared" ref="C18:D18" si="6">C19+C22+C24</f>
        <v>1148220.96</v>
      </c>
      <c r="D18" s="57">
        <f t="shared" si="6"/>
        <v>2215000</v>
      </c>
      <c r="E18" s="57">
        <f>E19+E22+E24</f>
        <v>2570000</v>
      </c>
      <c r="F18" s="57">
        <f>F19+F22+F24</f>
        <v>2625000</v>
      </c>
      <c r="G18" s="57">
        <f>G19+G22+G24</f>
        <v>2685000</v>
      </c>
    </row>
    <row r="19" spans="1:11" x14ac:dyDescent="0.25">
      <c r="A19" s="76" t="s">
        <v>86</v>
      </c>
      <c r="B19" s="70" t="s">
        <v>87</v>
      </c>
      <c r="C19" s="110">
        <f t="shared" ref="C19:D19" si="7">C20+C21</f>
        <v>946930.4</v>
      </c>
      <c r="D19" s="71">
        <f t="shared" si="7"/>
        <v>1720000</v>
      </c>
      <c r="E19" s="71">
        <f t="shared" ref="E19:F19" si="8">E20+E21</f>
        <v>2120000</v>
      </c>
      <c r="F19" s="71">
        <f t="shared" si="8"/>
        <v>2170000</v>
      </c>
      <c r="G19" s="71">
        <f>G20+G21</f>
        <v>2220000</v>
      </c>
    </row>
    <row r="20" spans="1:11" x14ac:dyDescent="0.25">
      <c r="A20" s="77" t="s">
        <v>192</v>
      </c>
      <c r="B20" s="73" t="s">
        <v>88</v>
      </c>
      <c r="C20" s="111">
        <v>944912.85</v>
      </c>
      <c r="D20" s="107">
        <v>1700000</v>
      </c>
      <c r="E20" s="74">
        <v>2100000</v>
      </c>
      <c r="F20" s="74">
        <v>2150000</v>
      </c>
      <c r="G20" s="74">
        <v>2200000</v>
      </c>
    </row>
    <row r="21" spans="1:11" x14ac:dyDescent="0.25">
      <c r="A21" s="77" t="s">
        <v>89</v>
      </c>
      <c r="B21" s="73" t="s">
        <v>90</v>
      </c>
      <c r="C21" s="111">
        <v>2017.55</v>
      </c>
      <c r="D21" s="107">
        <v>20000</v>
      </c>
      <c r="E21" s="74">
        <v>20000</v>
      </c>
      <c r="F21" s="74">
        <v>20000</v>
      </c>
      <c r="G21" s="74">
        <v>20000</v>
      </c>
    </row>
    <row r="22" spans="1:11" x14ac:dyDescent="0.25">
      <c r="A22" s="76" t="s">
        <v>91</v>
      </c>
      <c r="B22" s="70" t="s">
        <v>92</v>
      </c>
      <c r="C22" s="110">
        <f t="shared" ref="C22:G22" si="9">C23</f>
        <v>56148.46</v>
      </c>
      <c r="D22" s="71">
        <f t="shared" si="9"/>
        <v>210000</v>
      </c>
      <c r="E22" s="71">
        <f t="shared" si="9"/>
        <v>100000</v>
      </c>
      <c r="F22" s="71">
        <f t="shared" si="9"/>
        <v>100000</v>
      </c>
      <c r="G22" s="71">
        <f t="shared" si="9"/>
        <v>100000</v>
      </c>
    </row>
    <row r="23" spans="1:11" x14ac:dyDescent="0.25">
      <c r="A23" s="77" t="s">
        <v>93</v>
      </c>
      <c r="B23" s="73" t="s">
        <v>92</v>
      </c>
      <c r="C23" s="111">
        <v>56148.46</v>
      </c>
      <c r="D23" s="107">
        <v>210000</v>
      </c>
      <c r="E23" s="74">
        <v>100000</v>
      </c>
      <c r="F23" s="74">
        <v>100000</v>
      </c>
      <c r="G23" s="74">
        <v>100000</v>
      </c>
    </row>
    <row r="24" spans="1:11" x14ac:dyDescent="0.25">
      <c r="A24" s="76" t="s">
        <v>94</v>
      </c>
      <c r="B24" s="70" t="s">
        <v>95</v>
      </c>
      <c r="C24" s="110">
        <f t="shared" ref="C24:E24" si="10">C25+C26</f>
        <v>145142.1</v>
      </c>
      <c r="D24" s="71">
        <f t="shared" si="10"/>
        <v>285000</v>
      </c>
      <c r="E24" s="71">
        <f t="shared" si="10"/>
        <v>350000</v>
      </c>
      <c r="F24" s="71">
        <f>F25+F26</f>
        <v>355000</v>
      </c>
      <c r="G24" s="71">
        <f>G25+G26</f>
        <v>365000</v>
      </c>
    </row>
    <row r="25" spans="1:11" x14ac:dyDescent="0.25">
      <c r="A25" s="77" t="s">
        <v>96</v>
      </c>
      <c r="B25" s="73" t="s">
        <v>97</v>
      </c>
      <c r="C25" s="111">
        <v>145142.1</v>
      </c>
      <c r="D25" s="107">
        <v>285000</v>
      </c>
      <c r="E25" s="74">
        <v>350000</v>
      </c>
      <c r="F25" s="74">
        <v>355000</v>
      </c>
      <c r="G25" s="74">
        <v>365000</v>
      </c>
    </row>
    <row r="26" spans="1:11" x14ac:dyDescent="0.25">
      <c r="A26" s="77" t="s">
        <v>98</v>
      </c>
      <c r="B26" s="73" t="s">
        <v>99</v>
      </c>
      <c r="C26" s="111">
        <v>0</v>
      </c>
      <c r="D26" s="107">
        <v>0</v>
      </c>
      <c r="E26" s="74">
        <v>0</v>
      </c>
      <c r="F26" s="74">
        <v>0</v>
      </c>
      <c r="G26" s="74">
        <f t="shared" ref="G26" si="11">+E26+F26</f>
        <v>0</v>
      </c>
    </row>
    <row r="27" spans="1:11" x14ac:dyDescent="0.25">
      <c r="A27" s="54" t="s">
        <v>79</v>
      </c>
      <c r="B27" s="68" t="s">
        <v>32</v>
      </c>
      <c r="C27" s="109">
        <f t="shared" ref="C27:D27" si="12">C28+C32+C38+C47</f>
        <v>436342.89999999991</v>
      </c>
      <c r="D27" s="57">
        <f t="shared" si="12"/>
        <v>1028500</v>
      </c>
      <c r="E27" s="57">
        <f>E28+E32+E38+E47</f>
        <v>791500</v>
      </c>
      <c r="F27" s="57">
        <f t="shared" ref="F27:G27" si="13">F28+F32+F38+F47</f>
        <v>806500</v>
      </c>
      <c r="G27" s="57">
        <f t="shared" si="13"/>
        <v>851500</v>
      </c>
    </row>
    <row r="28" spans="1:11" x14ac:dyDescent="0.25">
      <c r="A28" s="76" t="s">
        <v>100</v>
      </c>
      <c r="B28" s="70" t="s">
        <v>101</v>
      </c>
      <c r="C28" s="110">
        <f t="shared" ref="C28:D28" si="14">C29+C30+C31</f>
        <v>38907.56</v>
      </c>
      <c r="D28" s="71">
        <f t="shared" si="14"/>
        <v>80000</v>
      </c>
      <c r="E28" s="71">
        <f>E29+E30+E31</f>
        <v>80000</v>
      </c>
      <c r="F28" s="71">
        <f>F29+F30+F31</f>
        <v>80000</v>
      </c>
      <c r="G28" s="71">
        <f>G29+G30+G31</f>
        <v>80000</v>
      </c>
    </row>
    <row r="29" spans="1:11" x14ac:dyDescent="0.25">
      <c r="A29" s="77" t="s">
        <v>102</v>
      </c>
      <c r="B29" s="73" t="s">
        <v>103</v>
      </c>
      <c r="C29" s="111">
        <v>3787.64</v>
      </c>
      <c r="D29" s="107">
        <v>20000</v>
      </c>
      <c r="E29" s="74">
        <v>20000</v>
      </c>
      <c r="F29" s="74">
        <v>20000</v>
      </c>
      <c r="G29" s="74">
        <v>20000</v>
      </c>
    </row>
    <row r="30" spans="1:11" x14ac:dyDescent="0.25">
      <c r="A30" s="77" t="s">
        <v>104</v>
      </c>
      <c r="B30" s="73" t="s">
        <v>105</v>
      </c>
      <c r="C30" s="111">
        <v>29838.69</v>
      </c>
      <c r="D30" s="107">
        <v>40000</v>
      </c>
      <c r="E30" s="74">
        <v>40000</v>
      </c>
      <c r="F30" s="74">
        <v>40000</v>
      </c>
      <c r="G30" s="74">
        <v>40000</v>
      </c>
    </row>
    <row r="31" spans="1:11" x14ac:dyDescent="0.25">
      <c r="A31" s="77" t="s">
        <v>106</v>
      </c>
      <c r="B31" s="73" t="s">
        <v>107</v>
      </c>
      <c r="C31" s="111">
        <v>5281.23</v>
      </c>
      <c r="D31" s="107">
        <v>20000</v>
      </c>
      <c r="E31" s="74">
        <v>20000</v>
      </c>
      <c r="F31" s="74">
        <v>20000</v>
      </c>
      <c r="G31" s="74">
        <v>20000</v>
      </c>
      <c r="K31" t="s">
        <v>199</v>
      </c>
    </row>
    <row r="32" spans="1:11" x14ac:dyDescent="0.25">
      <c r="A32" s="76" t="s">
        <v>108</v>
      </c>
      <c r="B32" s="70" t="s">
        <v>109</v>
      </c>
      <c r="C32" s="110">
        <f t="shared" ref="C32:D32" si="15">C33+C34+C35+C36+C37</f>
        <v>60749.989999999991</v>
      </c>
      <c r="D32" s="71">
        <f t="shared" si="15"/>
        <v>178000</v>
      </c>
      <c r="E32" s="71">
        <f>E33+E34+E35+E36+E37</f>
        <v>166000</v>
      </c>
      <c r="F32" s="71">
        <f>F33+F34+F35+F36+F37</f>
        <v>176000</v>
      </c>
      <c r="G32" s="71">
        <f>G33+G34+G35+G36+G37</f>
        <v>176000</v>
      </c>
    </row>
    <row r="33" spans="1:11" x14ac:dyDescent="0.25">
      <c r="A33" s="77" t="s">
        <v>110</v>
      </c>
      <c r="B33" s="73" t="s">
        <v>111</v>
      </c>
      <c r="C33" s="111">
        <v>12760.88</v>
      </c>
      <c r="D33" s="107">
        <v>25000</v>
      </c>
      <c r="E33" s="74">
        <v>25000</v>
      </c>
      <c r="F33" s="74">
        <v>25000</v>
      </c>
      <c r="G33" s="74">
        <v>25000</v>
      </c>
    </row>
    <row r="34" spans="1:11" x14ac:dyDescent="0.25">
      <c r="A34" s="77" t="s">
        <v>112</v>
      </c>
      <c r="B34" s="73" t="s">
        <v>113</v>
      </c>
      <c r="C34" s="111">
        <v>47479.77</v>
      </c>
      <c r="D34" s="107">
        <v>80000</v>
      </c>
      <c r="E34" s="74">
        <v>90000</v>
      </c>
      <c r="F34" s="74">
        <v>100000</v>
      </c>
      <c r="G34" s="74">
        <v>100000</v>
      </c>
      <c r="K34" s="42"/>
    </row>
    <row r="35" spans="1:11" x14ac:dyDescent="0.25">
      <c r="A35" s="77" t="s">
        <v>114</v>
      </c>
      <c r="B35" s="73" t="s">
        <v>115</v>
      </c>
      <c r="C35" s="111">
        <v>0</v>
      </c>
      <c r="D35" s="107">
        <v>42000</v>
      </c>
      <c r="E35" s="74">
        <v>20000</v>
      </c>
      <c r="F35" s="74">
        <v>20000</v>
      </c>
      <c r="G35" s="74">
        <v>20000</v>
      </c>
    </row>
    <row r="36" spans="1:11" x14ac:dyDescent="0.25">
      <c r="A36" s="77" t="s">
        <v>116</v>
      </c>
      <c r="B36" s="73" t="s">
        <v>117</v>
      </c>
      <c r="C36" s="117">
        <v>509.34</v>
      </c>
      <c r="D36" s="107">
        <v>1000</v>
      </c>
      <c r="E36" s="74">
        <v>1000</v>
      </c>
      <c r="F36" s="74">
        <v>1000</v>
      </c>
      <c r="G36" s="74">
        <v>1000</v>
      </c>
    </row>
    <row r="37" spans="1:11" x14ac:dyDescent="0.25">
      <c r="A37" s="77" t="s">
        <v>118</v>
      </c>
      <c r="B37" s="73" t="s">
        <v>119</v>
      </c>
      <c r="C37" s="111">
        <v>0</v>
      </c>
      <c r="D37" s="107">
        <v>30000</v>
      </c>
      <c r="E37" s="74">
        <v>30000</v>
      </c>
      <c r="F37" s="74">
        <v>30000</v>
      </c>
      <c r="G37" s="74">
        <v>30000</v>
      </c>
    </row>
    <row r="38" spans="1:11" x14ac:dyDescent="0.25">
      <c r="A38" s="76" t="s">
        <v>80</v>
      </c>
      <c r="B38" s="70" t="s">
        <v>81</v>
      </c>
      <c r="C38" s="110">
        <f t="shared" ref="C38:D38" si="16">+C39+C40+C41+C42+C43+C44+C45+C46</f>
        <v>310412.11999999994</v>
      </c>
      <c r="D38" s="71">
        <f t="shared" si="16"/>
        <v>725000</v>
      </c>
      <c r="E38" s="71">
        <f>+E39+E40+E41+E42+E43+E44+E45+E46</f>
        <v>500000</v>
      </c>
      <c r="F38" s="71">
        <f>+F39+F40+F41+F42+F43+F44+F45+F46</f>
        <v>505000</v>
      </c>
      <c r="G38" s="71">
        <f>+G39+G40+G41+G42+G43+G44+G45+G46</f>
        <v>550000</v>
      </c>
    </row>
    <row r="39" spans="1:11" x14ac:dyDescent="0.25">
      <c r="A39" s="77" t="s">
        <v>120</v>
      </c>
      <c r="B39" s="73" t="s">
        <v>121</v>
      </c>
      <c r="C39" s="111">
        <v>71447.83</v>
      </c>
      <c r="D39" s="107">
        <v>85000</v>
      </c>
      <c r="E39" s="74">
        <v>80000</v>
      </c>
      <c r="F39" s="74">
        <v>85000</v>
      </c>
      <c r="G39" s="74">
        <v>90000</v>
      </c>
    </row>
    <row r="40" spans="1:11" x14ac:dyDescent="0.25">
      <c r="A40" s="77" t="s">
        <v>122</v>
      </c>
      <c r="B40" s="73" t="s">
        <v>123</v>
      </c>
      <c r="C40" s="111">
        <v>112637.83</v>
      </c>
      <c r="D40" s="107">
        <v>100000</v>
      </c>
      <c r="E40" s="74">
        <v>60000</v>
      </c>
      <c r="F40" s="74">
        <v>60000</v>
      </c>
      <c r="G40" s="74">
        <v>100000</v>
      </c>
    </row>
    <row r="41" spans="1:11" x14ac:dyDescent="0.25">
      <c r="A41" s="77" t="s">
        <v>124</v>
      </c>
      <c r="B41" s="73" t="s">
        <v>125</v>
      </c>
      <c r="C41" s="111">
        <v>11004.22</v>
      </c>
      <c r="D41" s="107">
        <v>70000</v>
      </c>
      <c r="E41" s="74">
        <v>30000</v>
      </c>
      <c r="F41" s="74">
        <v>30000</v>
      </c>
      <c r="G41" s="74">
        <v>30000</v>
      </c>
    </row>
    <row r="42" spans="1:11" x14ac:dyDescent="0.25">
      <c r="A42" s="77" t="s">
        <v>82</v>
      </c>
      <c r="B42" s="73" t="s">
        <v>83</v>
      </c>
      <c r="C42" s="111">
        <v>12277.53</v>
      </c>
      <c r="D42" s="107">
        <v>30000</v>
      </c>
      <c r="E42" s="74">
        <v>30000</v>
      </c>
      <c r="F42" s="74">
        <v>30000</v>
      </c>
      <c r="G42" s="74">
        <v>30000</v>
      </c>
    </row>
    <row r="43" spans="1:11" x14ac:dyDescent="0.25">
      <c r="A43" s="77" t="s">
        <v>126</v>
      </c>
      <c r="B43" s="73" t="s">
        <v>127</v>
      </c>
      <c r="C43" s="111">
        <v>67681.06</v>
      </c>
      <c r="D43" s="107">
        <v>90000</v>
      </c>
      <c r="E43" s="74">
        <v>90000</v>
      </c>
      <c r="F43" s="74">
        <v>90000</v>
      </c>
      <c r="G43" s="74">
        <v>90000</v>
      </c>
    </row>
    <row r="44" spans="1:11" x14ac:dyDescent="0.25">
      <c r="A44" s="77" t="s">
        <v>128</v>
      </c>
      <c r="B44" s="73" t="s">
        <v>129</v>
      </c>
      <c r="C44" s="111">
        <v>69.12</v>
      </c>
      <c r="D44" s="107">
        <v>10000</v>
      </c>
      <c r="E44" s="74">
        <v>10000</v>
      </c>
      <c r="F44" s="74">
        <v>10000</v>
      </c>
      <c r="G44" s="74">
        <v>10000</v>
      </c>
    </row>
    <row r="45" spans="1:11" x14ac:dyDescent="0.25">
      <c r="A45" s="77" t="s">
        <v>130</v>
      </c>
      <c r="B45" s="73" t="s">
        <v>131</v>
      </c>
      <c r="C45" s="111">
        <v>25351.68</v>
      </c>
      <c r="D45" s="107">
        <v>180000</v>
      </c>
      <c r="E45" s="74">
        <v>50000</v>
      </c>
      <c r="F45" s="74">
        <v>50000</v>
      </c>
      <c r="G45" s="74">
        <v>50000</v>
      </c>
    </row>
    <row r="46" spans="1:11" x14ac:dyDescent="0.25">
      <c r="A46" s="77" t="s">
        <v>132</v>
      </c>
      <c r="B46" s="73" t="s">
        <v>133</v>
      </c>
      <c r="C46" s="111">
        <v>9942.85</v>
      </c>
      <c r="D46" s="107">
        <v>160000</v>
      </c>
      <c r="E46" s="74">
        <v>150000</v>
      </c>
      <c r="F46" s="74">
        <v>150000</v>
      </c>
      <c r="G46" s="74">
        <v>150000</v>
      </c>
    </row>
    <row r="47" spans="1:11" x14ac:dyDescent="0.25">
      <c r="A47" s="76" t="s">
        <v>134</v>
      </c>
      <c r="B47" s="70" t="s">
        <v>135</v>
      </c>
      <c r="C47" s="110">
        <f t="shared" ref="C47:D47" si="17">C48+C49+C50+C51+C52</f>
        <v>26273.230000000003</v>
      </c>
      <c r="D47" s="71">
        <f t="shared" si="17"/>
        <v>45500</v>
      </c>
      <c r="E47" s="71">
        <f>E48+E49+E50+E51+E52</f>
        <v>45500</v>
      </c>
      <c r="F47" s="71">
        <f>F48+F49+F50+F51+F52</f>
        <v>45500</v>
      </c>
      <c r="G47" s="71">
        <f>G48+G49+G50+G51+G52</f>
        <v>45500</v>
      </c>
    </row>
    <row r="48" spans="1:11" x14ac:dyDescent="0.25">
      <c r="A48" s="77" t="s">
        <v>136</v>
      </c>
      <c r="B48" s="73" t="s">
        <v>137</v>
      </c>
      <c r="C48" s="111">
        <v>16508.29</v>
      </c>
      <c r="D48" s="107">
        <v>20000</v>
      </c>
      <c r="E48" s="74">
        <v>20000</v>
      </c>
      <c r="F48" s="74">
        <v>20000</v>
      </c>
      <c r="G48" s="74">
        <v>20000</v>
      </c>
    </row>
    <row r="49" spans="1:7" x14ac:dyDescent="0.25">
      <c r="A49" s="77" t="s">
        <v>138</v>
      </c>
      <c r="B49" s="73" t="s">
        <v>139</v>
      </c>
      <c r="C49" s="111">
        <v>5691.68</v>
      </c>
      <c r="D49" s="107">
        <v>10000</v>
      </c>
      <c r="E49" s="74">
        <v>10000</v>
      </c>
      <c r="F49" s="74">
        <v>10000</v>
      </c>
      <c r="G49" s="74">
        <v>10000</v>
      </c>
    </row>
    <row r="50" spans="1:7" x14ac:dyDescent="0.25">
      <c r="A50" s="77" t="s">
        <v>140</v>
      </c>
      <c r="B50" s="73" t="s">
        <v>141</v>
      </c>
      <c r="C50" s="111">
        <v>1530.33</v>
      </c>
      <c r="D50" s="107">
        <v>10000</v>
      </c>
      <c r="E50" s="74">
        <v>10000</v>
      </c>
      <c r="F50" s="74">
        <v>10000</v>
      </c>
      <c r="G50" s="74">
        <v>10000</v>
      </c>
    </row>
    <row r="51" spans="1:7" x14ac:dyDescent="0.25">
      <c r="A51" s="77" t="s">
        <v>142</v>
      </c>
      <c r="B51" s="73" t="s">
        <v>143</v>
      </c>
      <c r="C51" s="111">
        <v>73.66</v>
      </c>
      <c r="D51" s="107">
        <v>500</v>
      </c>
      <c r="E51" s="74">
        <v>500</v>
      </c>
      <c r="F51" s="74">
        <v>500</v>
      </c>
      <c r="G51" s="74">
        <v>500</v>
      </c>
    </row>
    <row r="52" spans="1:7" x14ac:dyDescent="0.25">
      <c r="A52" s="77" t="s">
        <v>144</v>
      </c>
      <c r="B52" s="73" t="s">
        <v>135</v>
      </c>
      <c r="C52" s="111">
        <v>2469.27</v>
      </c>
      <c r="D52" s="107">
        <v>5000</v>
      </c>
      <c r="E52" s="74">
        <v>5000</v>
      </c>
      <c r="F52" s="74">
        <v>5000</v>
      </c>
      <c r="G52" s="74">
        <v>5000</v>
      </c>
    </row>
    <row r="53" spans="1:7" x14ac:dyDescent="0.25">
      <c r="A53" s="54" t="s">
        <v>145</v>
      </c>
      <c r="B53" s="68" t="s">
        <v>63</v>
      </c>
      <c r="C53" s="109">
        <f t="shared" ref="C53:G53" si="18">C54</f>
        <v>1452.72</v>
      </c>
      <c r="D53" s="57">
        <f t="shared" si="18"/>
        <v>2500</v>
      </c>
      <c r="E53" s="57">
        <f t="shared" si="18"/>
        <v>2500</v>
      </c>
      <c r="F53" s="57">
        <f t="shared" si="18"/>
        <v>2500</v>
      </c>
      <c r="G53" s="57">
        <f t="shared" si="18"/>
        <v>2500</v>
      </c>
    </row>
    <row r="54" spans="1:7" x14ac:dyDescent="0.25">
      <c r="A54" s="76" t="s">
        <v>146</v>
      </c>
      <c r="B54" s="70" t="s">
        <v>147</v>
      </c>
      <c r="C54" s="110">
        <f t="shared" ref="C54:D54" si="19">C55+C56+C57</f>
        <v>1452.72</v>
      </c>
      <c r="D54" s="71">
        <f t="shared" si="19"/>
        <v>2500</v>
      </c>
      <c r="E54" s="71">
        <f>E55+E56+E57</f>
        <v>2500</v>
      </c>
      <c r="F54" s="71">
        <f>F55+F56+F57</f>
        <v>2500</v>
      </c>
      <c r="G54" s="71">
        <f>G55+G56+G57</f>
        <v>2500</v>
      </c>
    </row>
    <row r="55" spans="1:7" x14ac:dyDescent="0.25">
      <c r="A55" s="77" t="s">
        <v>148</v>
      </c>
      <c r="B55" s="73" t="s">
        <v>149</v>
      </c>
      <c r="C55" s="111">
        <v>1452.72</v>
      </c>
      <c r="D55" s="107">
        <v>1000</v>
      </c>
      <c r="E55" s="74">
        <v>1000</v>
      </c>
      <c r="F55" s="74">
        <v>1000</v>
      </c>
      <c r="G55" s="74">
        <v>1000</v>
      </c>
    </row>
    <row r="56" spans="1:7" x14ac:dyDescent="0.25">
      <c r="A56" s="77" t="s">
        <v>150</v>
      </c>
      <c r="B56" s="73" t="s">
        <v>151</v>
      </c>
      <c r="C56" s="111">
        <v>0</v>
      </c>
      <c r="D56" s="107">
        <v>500</v>
      </c>
      <c r="E56" s="74">
        <v>500</v>
      </c>
      <c r="F56" s="74">
        <v>500</v>
      </c>
      <c r="G56" s="74">
        <v>500</v>
      </c>
    </row>
    <row r="57" spans="1:7" x14ac:dyDescent="0.25">
      <c r="A57" s="77" t="s">
        <v>152</v>
      </c>
      <c r="B57" s="73" t="s">
        <v>153</v>
      </c>
      <c r="C57" s="111">
        <v>0</v>
      </c>
      <c r="D57" s="107">
        <v>1000</v>
      </c>
      <c r="E57" s="74">
        <v>1000</v>
      </c>
      <c r="F57" s="74">
        <v>1000</v>
      </c>
      <c r="G57" s="74">
        <v>1000</v>
      </c>
    </row>
    <row r="58" spans="1:7" x14ac:dyDescent="0.25">
      <c r="A58" s="54" t="s">
        <v>154</v>
      </c>
      <c r="B58" s="68" t="s">
        <v>5</v>
      </c>
      <c r="C58" s="109">
        <f t="shared" ref="C58:D58" si="20">C59+C65</f>
        <v>83968.18</v>
      </c>
      <c r="D58" s="57">
        <f t="shared" si="20"/>
        <v>108000</v>
      </c>
      <c r="E58" s="57">
        <f>E59+E65</f>
        <v>78000</v>
      </c>
      <c r="F58" s="57">
        <f>F59+F65</f>
        <v>78000</v>
      </c>
      <c r="G58" s="57">
        <f>G59+G65</f>
        <v>78000</v>
      </c>
    </row>
    <row r="59" spans="1:7" x14ac:dyDescent="0.25">
      <c r="A59" s="54" t="s">
        <v>155</v>
      </c>
      <c r="B59" s="70" t="s">
        <v>60</v>
      </c>
      <c r="C59" s="112">
        <f t="shared" ref="C59:G59" si="21">C60</f>
        <v>83968.18</v>
      </c>
      <c r="D59" s="78">
        <f t="shared" si="21"/>
        <v>107500</v>
      </c>
      <c r="E59" s="78">
        <f t="shared" si="21"/>
        <v>77500</v>
      </c>
      <c r="F59" s="78">
        <f t="shared" si="21"/>
        <v>77500</v>
      </c>
      <c r="G59" s="78">
        <f t="shared" si="21"/>
        <v>77500</v>
      </c>
    </row>
    <row r="60" spans="1:7" x14ac:dyDescent="0.25">
      <c r="A60" s="76" t="s">
        <v>156</v>
      </c>
      <c r="B60" s="70" t="s">
        <v>157</v>
      </c>
      <c r="C60" s="113">
        <f t="shared" ref="C60:D60" si="22">C61+C62+C63+C64</f>
        <v>83968.18</v>
      </c>
      <c r="D60" s="79">
        <f t="shared" si="22"/>
        <v>107500</v>
      </c>
      <c r="E60" s="79">
        <f>E61+E62+E63+E64</f>
        <v>77500</v>
      </c>
      <c r="F60" s="79">
        <f>F61+F62+F63+F64</f>
        <v>77500</v>
      </c>
      <c r="G60" s="79">
        <f>G61+G62+G63+G64</f>
        <v>77500</v>
      </c>
    </row>
    <row r="61" spans="1:7" x14ac:dyDescent="0.25">
      <c r="A61" s="77" t="s">
        <v>158</v>
      </c>
      <c r="B61" s="80" t="s">
        <v>159</v>
      </c>
      <c r="C61" s="114">
        <v>73983.78</v>
      </c>
      <c r="D61" s="108">
        <v>35000</v>
      </c>
      <c r="E61" s="74">
        <v>35000</v>
      </c>
      <c r="F61" s="74">
        <v>35000</v>
      </c>
      <c r="G61" s="74">
        <v>35000</v>
      </c>
    </row>
    <row r="62" spans="1:7" x14ac:dyDescent="0.25">
      <c r="A62" s="77" t="s">
        <v>160</v>
      </c>
      <c r="B62" s="73" t="s">
        <v>161</v>
      </c>
      <c r="C62" s="111">
        <v>1125</v>
      </c>
      <c r="D62" s="107">
        <v>55000</v>
      </c>
      <c r="E62" s="74">
        <v>25000</v>
      </c>
      <c r="F62" s="74">
        <v>25000</v>
      </c>
      <c r="G62" s="74">
        <v>25000</v>
      </c>
    </row>
    <row r="63" spans="1:7" x14ac:dyDescent="0.25">
      <c r="A63" s="77" t="s">
        <v>162</v>
      </c>
      <c r="B63" s="73" t="s">
        <v>163</v>
      </c>
      <c r="C63" s="111">
        <v>8859.4</v>
      </c>
      <c r="D63" s="107">
        <v>15000</v>
      </c>
      <c r="E63" s="74">
        <v>15000</v>
      </c>
      <c r="F63" s="74">
        <v>15000</v>
      </c>
      <c r="G63" s="74">
        <v>15000</v>
      </c>
    </row>
    <row r="64" spans="1:7" x14ac:dyDescent="0.25">
      <c r="A64" s="77" t="s">
        <v>164</v>
      </c>
      <c r="B64" s="73" t="s">
        <v>165</v>
      </c>
      <c r="C64" s="111">
        <v>0</v>
      </c>
      <c r="D64" s="107">
        <v>2500</v>
      </c>
      <c r="E64" s="74">
        <v>2500</v>
      </c>
      <c r="F64" s="74">
        <v>2500</v>
      </c>
      <c r="G64" s="74">
        <v>2500</v>
      </c>
    </row>
    <row r="65" spans="1:7" x14ac:dyDescent="0.25">
      <c r="A65" s="54" t="s">
        <v>166</v>
      </c>
      <c r="B65" s="68" t="s">
        <v>64</v>
      </c>
      <c r="C65" s="109">
        <f t="shared" ref="C65:G66" si="23">C66</f>
        <v>0</v>
      </c>
      <c r="D65" s="57">
        <f t="shared" si="23"/>
        <v>500</v>
      </c>
      <c r="E65" s="57">
        <f t="shared" si="23"/>
        <v>500</v>
      </c>
      <c r="F65" s="57">
        <f t="shared" si="23"/>
        <v>500</v>
      </c>
      <c r="G65" s="57">
        <f t="shared" si="23"/>
        <v>500</v>
      </c>
    </row>
    <row r="66" spans="1:7" x14ac:dyDescent="0.25">
      <c r="A66" s="76" t="s">
        <v>167</v>
      </c>
      <c r="B66" s="70" t="s">
        <v>168</v>
      </c>
      <c r="C66" s="110">
        <f t="shared" si="23"/>
        <v>0</v>
      </c>
      <c r="D66" s="71">
        <f t="shared" si="23"/>
        <v>500</v>
      </c>
      <c r="E66" s="71">
        <f t="shared" si="23"/>
        <v>500</v>
      </c>
      <c r="F66" s="71">
        <f t="shared" si="23"/>
        <v>500</v>
      </c>
      <c r="G66" s="71">
        <f t="shared" si="23"/>
        <v>500</v>
      </c>
    </row>
    <row r="67" spans="1:7" x14ac:dyDescent="0.25">
      <c r="A67" s="77" t="s">
        <v>169</v>
      </c>
      <c r="B67" s="73" t="s">
        <v>168</v>
      </c>
      <c r="C67" s="111">
        <v>0</v>
      </c>
      <c r="D67" s="107">
        <v>500</v>
      </c>
      <c r="E67" s="74">
        <v>500</v>
      </c>
      <c r="F67" s="74">
        <v>500</v>
      </c>
      <c r="G67" s="74">
        <v>500</v>
      </c>
    </row>
    <row r="68" spans="1:7" x14ac:dyDescent="0.25">
      <c r="A68" s="54" t="s">
        <v>205</v>
      </c>
      <c r="B68" s="68" t="s">
        <v>62</v>
      </c>
      <c r="C68" s="82">
        <f t="shared" ref="C68:D70" si="24">+C69</f>
        <v>2272</v>
      </c>
      <c r="D68" s="105">
        <f t="shared" si="24"/>
        <v>4000</v>
      </c>
      <c r="E68" s="105">
        <f t="shared" ref="E68:G70" si="25">+E69</f>
        <v>5000</v>
      </c>
      <c r="F68" s="105">
        <f t="shared" si="25"/>
        <v>5000</v>
      </c>
      <c r="G68" s="105">
        <f t="shared" si="25"/>
        <v>5000</v>
      </c>
    </row>
    <row r="69" spans="1:7" x14ac:dyDescent="0.25">
      <c r="A69" s="54" t="s">
        <v>79</v>
      </c>
      <c r="B69" s="68" t="s">
        <v>32</v>
      </c>
      <c r="C69" s="82">
        <f t="shared" si="24"/>
        <v>2272</v>
      </c>
      <c r="D69" s="105">
        <f t="shared" si="24"/>
        <v>4000</v>
      </c>
      <c r="E69" s="105">
        <f t="shared" si="25"/>
        <v>5000</v>
      </c>
      <c r="F69" s="105">
        <f t="shared" si="25"/>
        <v>5000</v>
      </c>
      <c r="G69" s="105">
        <f t="shared" si="25"/>
        <v>5000</v>
      </c>
    </row>
    <row r="70" spans="1:7" x14ac:dyDescent="0.25">
      <c r="A70" s="76" t="s">
        <v>100</v>
      </c>
      <c r="B70" s="70" t="s">
        <v>101</v>
      </c>
      <c r="C70" s="115">
        <f t="shared" si="24"/>
        <v>2272</v>
      </c>
      <c r="D70" s="106">
        <f t="shared" si="24"/>
        <v>4000</v>
      </c>
      <c r="E70" s="106">
        <f t="shared" si="25"/>
        <v>5000</v>
      </c>
      <c r="F70" s="106">
        <f t="shared" si="25"/>
        <v>5000</v>
      </c>
      <c r="G70" s="106">
        <f t="shared" si="25"/>
        <v>5000</v>
      </c>
    </row>
    <row r="71" spans="1:7" x14ac:dyDescent="0.25">
      <c r="A71" s="77" t="s">
        <v>102</v>
      </c>
      <c r="B71" s="73" t="s">
        <v>103</v>
      </c>
      <c r="C71" s="111">
        <v>2272</v>
      </c>
      <c r="D71" s="107">
        <v>4000</v>
      </c>
      <c r="E71" s="74">
        <v>5000</v>
      </c>
      <c r="F71" s="74">
        <v>5000</v>
      </c>
      <c r="G71" s="74">
        <v>5000</v>
      </c>
    </row>
    <row r="72" spans="1:7" x14ac:dyDescent="0.25">
      <c r="A72" s="54" t="s">
        <v>170</v>
      </c>
      <c r="B72" s="63" t="s">
        <v>171</v>
      </c>
      <c r="C72" s="116">
        <f t="shared" ref="C72:G73" si="26">+C73</f>
        <v>5486174.7300000004</v>
      </c>
      <c r="D72" s="81">
        <f t="shared" si="26"/>
        <v>6900000</v>
      </c>
      <c r="E72" s="81">
        <f t="shared" si="26"/>
        <v>6900000</v>
      </c>
      <c r="F72" s="81">
        <f t="shared" si="26"/>
        <v>6900000</v>
      </c>
      <c r="G72" s="81">
        <f t="shared" si="26"/>
        <v>6900000</v>
      </c>
    </row>
    <row r="73" spans="1:7" x14ac:dyDescent="0.25">
      <c r="A73" s="64" t="s">
        <v>84</v>
      </c>
      <c r="B73" s="63" t="s">
        <v>40</v>
      </c>
      <c r="C73" s="109">
        <f t="shared" si="26"/>
        <v>5486174.7300000004</v>
      </c>
      <c r="D73" s="57">
        <f t="shared" si="26"/>
        <v>6900000</v>
      </c>
      <c r="E73" s="57">
        <f t="shared" si="26"/>
        <v>6900000</v>
      </c>
      <c r="F73" s="57">
        <f t="shared" si="26"/>
        <v>6900000</v>
      </c>
      <c r="G73" s="57">
        <f t="shared" si="26"/>
        <v>6900000</v>
      </c>
    </row>
    <row r="74" spans="1:7" x14ac:dyDescent="0.25">
      <c r="A74" s="54" t="s">
        <v>77</v>
      </c>
      <c r="B74" s="66" t="s">
        <v>78</v>
      </c>
      <c r="C74" s="109">
        <f t="shared" ref="C74:G75" si="27">C75</f>
        <v>5486174.7300000004</v>
      </c>
      <c r="D74" s="57">
        <f t="shared" si="27"/>
        <v>6900000</v>
      </c>
      <c r="E74" s="57">
        <f t="shared" si="27"/>
        <v>6900000</v>
      </c>
      <c r="F74" s="57">
        <f t="shared" si="27"/>
        <v>6900000</v>
      </c>
      <c r="G74" s="57">
        <f t="shared" si="27"/>
        <v>6900000</v>
      </c>
    </row>
    <row r="75" spans="1:7" x14ac:dyDescent="0.25">
      <c r="A75" s="54" t="s">
        <v>79</v>
      </c>
      <c r="B75" s="68" t="s">
        <v>32</v>
      </c>
      <c r="C75" s="109">
        <f t="shared" si="27"/>
        <v>5486174.7300000004</v>
      </c>
      <c r="D75" s="57">
        <f t="shared" si="27"/>
        <v>6900000</v>
      </c>
      <c r="E75" s="57">
        <f t="shared" si="27"/>
        <v>6900000</v>
      </c>
      <c r="F75" s="57">
        <f t="shared" si="27"/>
        <v>6900000</v>
      </c>
      <c r="G75" s="57">
        <f t="shared" si="27"/>
        <v>6900000</v>
      </c>
    </row>
    <row r="76" spans="1:7" x14ac:dyDescent="0.25">
      <c r="A76" s="54" t="s">
        <v>80</v>
      </c>
      <c r="B76" s="70" t="s">
        <v>81</v>
      </c>
      <c r="C76" s="110">
        <f t="shared" ref="C76:G76" si="28">+C77</f>
        <v>5486174.7300000004</v>
      </c>
      <c r="D76" s="71">
        <f t="shared" si="28"/>
        <v>6900000</v>
      </c>
      <c r="E76" s="71">
        <f t="shared" si="28"/>
        <v>6900000</v>
      </c>
      <c r="F76" s="71">
        <f t="shared" si="28"/>
        <v>6900000</v>
      </c>
      <c r="G76" s="71">
        <f t="shared" si="28"/>
        <v>6900000</v>
      </c>
    </row>
    <row r="77" spans="1:7" x14ac:dyDescent="0.25">
      <c r="A77" s="77" t="s">
        <v>172</v>
      </c>
      <c r="B77" s="80" t="s">
        <v>133</v>
      </c>
      <c r="C77" s="114">
        <v>5486174.7300000004</v>
      </c>
      <c r="D77" s="108">
        <v>6900000</v>
      </c>
      <c r="E77" s="74">
        <v>6900000</v>
      </c>
      <c r="F77" s="74">
        <v>6900000</v>
      </c>
      <c r="G77" s="74">
        <v>6900000</v>
      </c>
    </row>
    <row r="78" spans="1:7" x14ac:dyDescent="0.25">
      <c r="A78" s="54" t="s">
        <v>173</v>
      </c>
      <c r="B78" s="82" t="s">
        <v>174</v>
      </c>
      <c r="C78" s="109">
        <f t="shared" ref="C78:D78" si="29">+C79</f>
        <v>475603.32</v>
      </c>
      <c r="D78" s="57">
        <f t="shared" si="29"/>
        <v>1095000</v>
      </c>
      <c r="E78" s="57">
        <f>+E79</f>
        <v>985000</v>
      </c>
      <c r="F78" s="57">
        <f>+F79</f>
        <v>1175000</v>
      </c>
      <c r="G78" s="57">
        <f>+G79</f>
        <v>1125000</v>
      </c>
    </row>
    <row r="79" spans="1:7" x14ac:dyDescent="0.25">
      <c r="A79" s="64" t="s">
        <v>84</v>
      </c>
      <c r="B79" s="63" t="s">
        <v>40</v>
      </c>
      <c r="C79" s="109">
        <f t="shared" ref="C79:D79" si="30">+C80+C84</f>
        <v>475603.32</v>
      </c>
      <c r="D79" s="57">
        <f t="shared" si="30"/>
        <v>1095000</v>
      </c>
      <c r="E79" s="57">
        <f>+E80+E84</f>
        <v>985000</v>
      </c>
      <c r="F79" s="57">
        <f>+F80+F84</f>
        <v>1175000</v>
      </c>
      <c r="G79" s="57">
        <f>+G80+G84</f>
        <v>1125000</v>
      </c>
    </row>
    <row r="80" spans="1:7" x14ac:dyDescent="0.25">
      <c r="A80" s="54" t="s">
        <v>77</v>
      </c>
      <c r="B80" s="66" t="s">
        <v>78</v>
      </c>
      <c r="C80" s="109">
        <f t="shared" ref="C80:G82" si="31">C81</f>
        <v>354717.38</v>
      </c>
      <c r="D80" s="57">
        <f t="shared" si="31"/>
        <v>550000</v>
      </c>
      <c r="E80" s="57">
        <f t="shared" si="31"/>
        <v>600000</v>
      </c>
      <c r="F80" s="57">
        <f t="shared" si="31"/>
        <v>650000</v>
      </c>
      <c r="G80" s="57">
        <f t="shared" si="31"/>
        <v>700000</v>
      </c>
    </row>
    <row r="81" spans="1:7" x14ac:dyDescent="0.25">
      <c r="A81" s="54" t="s">
        <v>79</v>
      </c>
      <c r="B81" s="68" t="s">
        <v>32</v>
      </c>
      <c r="C81" s="109">
        <f t="shared" si="31"/>
        <v>354717.38</v>
      </c>
      <c r="D81" s="57">
        <f t="shared" si="31"/>
        <v>550000</v>
      </c>
      <c r="E81" s="57">
        <f t="shared" si="31"/>
        <v>600000</v>
      </c>
      <c r="F81" s="57">
        <f t="shared" si="31"/>
        <v>650000</v>
      </c>
      <c r="G81" s="57">
        <f t="shared" si="31"/>
        <v>700000</v>
      </c>
    </row>
    <row r="82" spans="1:7" x14ac:dyDescent="0.25">
      <c r="A82" s="76" t="s">
        <v>80</v>
      </c>
      <c r="B82" s="70" t="s">
        <v>81</v>
      </c>
      <c r="C82" s="110">
        <f t="shared" si="31"/>
        <v>354717.38</v>
      </c>
      <c r="D82" s="71">
        <f t="shared" si="31"/>
        <v>550000</v>
      </c>
      <c r="E82" s="71">
        <f t="shared" si="31"/>
        <v>600000</v>
      </c>
      <c r="F82" s="71">
        <f t="shared" si="31"/>
        <v>650000</v>
      </c>
      <c r="G82" s="71">
        <f t="shared" si="31"/>
        <v>700000</v>
      </c>
    </row>
    <row r="83" spans="1:7" x14ac:dyDescent="0.25">
      <c r="A83" s="77" t="s">
        <v>175</v>
      </c>
      <c r="B83" s="73" t="s">
        <v>176</v>
      </c>
      <c r="C83" s="111">
        <v>354717.38</v>
      </c>
      <c r="D83" s="107">
        <v>550000</v>
      </c>
      <c r="E83" s="74">
        <v>600000</v>
      </c>
      <c r="F83" s="74">
        <v>650000</v>
      </c>
      <c r="G83" s="74">
        <v>700000</v>
      </c>
    </row>
    <row r="84" spans="1:7" x14ac:dyDescent="0.25">
      <c r="A84" s="54" t="s">
        <v>154</v>
      </c>
      <c r="B84" s="68" t="s">
        <v>5</v>
      </c>
      <c r="C84" s="109">
        <f t="shared" ref="C84:D84" si="32">C85+C88</f>
        <v>120885.94</v>
      </c>
      <c r="D84" s="57">
        <f t="shared" si="32"/>
        <v>545000</v>
      </c>
      <c r="E84" s="57">
        <f t="shared" ref="E84:G84" si="33">E85+E88</f>
        <v>385000</v>
      </c>
      <c r="F84" s="57">
        <f t="shared" si="33"/>
        <v>525000</v>
      </c>
      <c r="G84" s="57">
        <f t="shared" si="33"/>
        <v>425000</v>
      </c>
    </row>
    <row r="85" spans="1:7" x14ac:dyDescent="0.25">
      <c r="A85" s="54" t="s">
        <v>177</v>
      </c>
      <c r="B85" s="68" t="s">
        <v>22</v>
      </c>
      <c r="C85" s="109">
        <f t="shared" ref="C85:G86" si="34">C86</f>
        <v>55135.28</v>
      </c>
      <c r="D85" s="57">
        <f t="shared" si="34"/>
        <v>300000</v>
      </c>
      <c r="E85" s="57">
        <f t="shared" si="34"/>
        <v>300000</v>
      </c>
      <c r="F85" s="57">
        <f t="shared" si="34"/>
        <v>300000</v>
      </c>
      <c r="G85" s="57">
        <f t="shared" si="34"/>
        <v>300000</v>
      </c>
    </row>
    <row r="86" spans="1:7" x14ac:dyDescent="0.25">
      <c r="A86" s="76" t="s">
        <v>178</v>
      </c>
      <c r="B86" s="70" t="s">
        <v>179</v>
      </c>
      <c r="C86" s="110">
        <f t="shared" si="34"/>
        <v>55135.28</v>
      </c>
      <c r="D86" s="71">
        <f t="shared" si="34"/>
        <v>300000</v>
      </c>
      <c r="E86" s="71">
        <f t="shared" si="34"/>
        <v>300000</v>
      </c>
      <c r="F86" s="71">
        <f t="shared" si="34"/>
        <v>300000</v>
      </c>
      <c r="G86" s="71">
        <f t="shared" si="34"/>
        <v>300000</v>
      </c>
    </row>
    <row r="87" spans="1:7" x14ac:dyDescent="0.25">
      <c r="A87" s="77" t="s">
        <v>180</v>
      </c>
      <c r="B87" s="73" t="s">
        <v>181</v>
      </c>
      <c r="C87" s="111">
        <v>55135.28</v>
      </c>
      <c r="D87" s="107">
        <v>300000</v>
      </c>
      <c r="E87" s="74">
        <v>300000</v>
      </c>
      <c r="F87" s="74">
        <v>300000</v>
      </c>
      <c r="G87" s="74">
        <v>300000</v>
      </c>
    </row>
    <row r="88" spans="1:7" x14ac:dyDescent="0.25">
      <c r="A88" s="54" t="s">
        <v>155</v>
      </c>
      <c r="B88" s="68" t="s">
        <v>60</v>
      </c>
      <c r="C88" s="109">
        <f t="shared" ref="C88:D88" si="35">C89+C91</f>
        <v>65750.66</v>
      </c>
      <c r="D88" s="57">
        <f t="shared" si="35"/>
        <v>245000</v>
      </c>
      <c r="E88" s="57">
        <f t="shared" ref="E88:G88" si="36">E89+E91</f>
        <v>85000</v>
      </c>
      <c r="F88" s="57">
        <f t="shared" si="36"/>
        <v>225000</v>
      </c>
      <c r="G88" s="57">
        <f t="shared" si="36"/>
        <v>125000</v>
      </c>
    </row>
    <row r="89" spans="1:7" x14ac:dyDescent="0.25">
      <c r="A89" s="76" t="s">
        <v>156</v>
      </c>
      <c r="B89" s="70" t="s">
        <v>157</v>
      </c>
      <c r="C89" s="110">
        <f t="shared" ref="C89:G89" si="37">C90</f>
        <v>65750.66</v>
      </c>
      <c r="D89" s="71">
        <f t="shared" si="37"/>
        <v>220000</v>
      </c>
      <c r="E89" s="71">
        <f t="shared" si="37"/>
        <v>60000</v>
      </c>
      <c r="F89" s="71">
        <f t="shared" si="37"/>
        <v>200000</v>
      </c>
      <c r="G89" s="71">
        <f t="shared" si="37"/>
        <v>100000</v>
      </c>
    </row>
    <row r="90" spans="1:7" x14ac:dyDescent="0.25">
      <c r="A90" s="77" t="s">
        <v>158</v>
      </c>
      <c r="B90" s="73" t="s">
        <v>159</v>
      </c>
      <c r="C90" s="111">
        <v>65750.66</v>
      </c>
      <c r="D90" s="107">
        <v>220000</v>
      </c>
      <c r="E90" s="74">
        <v>60000</v>
      </c>
      <c r="F90" s="74">
        <v>200000</v>
      </c>
      <c r="G90" s="74">
        <v>100000</v>
      </c>
    </row>
    <row r="91" spans="1:7" x14ac:dyDescent="0.25">
      <c r="A91" s="76" t="s">
        <v>182</v>
      </c>
      <c r="B91" s="70" t="s">
        <v>183</v>
      </c>
      <c r="C91" s="110">
        <f t="shared" ref="C91:G91" si="38">C92</f>
        <v>0</v>
      </c>
      <c r="D91" s="71">
        <f t="shared" si="38"/>
        <v>25000</v>
      </c>
      <c r="E91" s="71">
        <f t="shared" si="38"/>
        <v>25000</v>
      </c>
      <c r="F91" s="71">
        <f t="shared" si="38"/>
        <v>25000</v>
      </c>
      <c r="G91" s="71">
        <f t="shared" si="38"/>
        <v>25000</v>
      </c>
    </row>
    <row r="92" spans="1:7" x14ac:dyDescent="0.25">
      <c r="A92" s="77" t="s">
        <v>184</v>
      </c>
      <c r="B92" s="73" t="s">
        <v>185</v>
      </c>
      <c r="C92" s="111">
        <v>0</v>
      </c>
      <c r="D92" s="107">
        <v>25000</v>
      </c>
      <c r="E92" s="74">
        <v>25000</v>
      </c>
      <c r="F92" s="74">
        <v>25000</v>
      </c>
      <c r="G92" s="74">
        <v>25000</v>
      </c>
    </row>
    <row r="93" spans="1:7" x14ac:dyDescent="0.25">
      <c r="A93" s="54" t="s">
        <v>186</v>
      </c>
      <c r="B93" s="63" t="s">
        <v>187</v>
      </c>
      <c r="C93" s="109">
        <f t="shared" ref="C93:G94" si="39">+C94</f>
        <v>5877.58</v>
      </c>
      <c r="D93" s="57">
        <f t="shared" si="39"/>
        <v>10100</v>
      </c>
      <c r="E93" s="57">
        <f t="shared" si="39"/>
        <v>12000</v>
      </c>
      <c r="F93" s="57">
        <f t="shared" si="39"/>
        <v>12000</v>
      </c>
      <c r="G93" s="57">
        <f t="shared" si="39"/>
        <v>12000</v>
      </c>
    </row>
    <row r="94" spans="1:7" x14ac:dyDescent="0.25">
      <c r="A94" s="64" t="s">
        <v>84</v>
      </c>
      <c r="B94" s="63" t="s">
        <v>40</v>
      </c>
      <c r="C94" s="109">
        <f t="shared" si="39"/>
        <v>5877.58</v>
      </c>
      <c r="D94" s="57">
        <f t="shared" si="39"/>
        <v>10100</v>
      </c>
      <c r="E94" s="57">
        <f t="shared" si="39"/>
        <v>12000</v>
      </c>
      <c r="F94" s="57">
        <f t="shared" si="39"/>
        <v>12000</v>
      </c>
      <c r="G94" s="57">
        <f t="shared" si="39"/>
        <v>12000</v>
      </c>
    </row>
    <row r="95" spans="1:7" x14ac:dyDescent="0.25">
      <c r="A95" s="54" t="s">
        <v>77</v>
      </c>
      <c r="B95" s="66" t="s">
        <v>78</v>
      </c>
      <c r="C95" s="109">
        <f t="shared" ref="C95:G97" si="40">C96</f>
        <v>5877.58</v>
      </c>
      <c r="D95" s="57">
        <f t="shared" si="40"/>
        <v>10100</v>
      </c>
      <c r="E95" s="57">
        <f t="shared" si="40"/>
        <v>12000</v>
      </c>
      <c r="F95" s="57">
        <f t="shared" si="40"/>
        <v>12000</v>
      </c>
      <c r="G95" s="57">
        <f t="shared" si="40"/>
        <v>12000</v>
      </c>
    </row>
    <row r="96" spans="1:7" x14ac:dyDescent="0.25">
      <c r="A96" s="54" t="s">
        <v>79</v>
      </c>
      <c r="B96" s="68" t="s">
        <v>32</v>
      </c>
      <c r="C96" s="109">
        <f t="shared" si="40"/>
        <v>5877.58</v>
      </c>
      <c r="D96" s="57">
        <f t="shared" si="40"/>
        <v>10100</v>
      </c>
      <c r="E96" s="57">
        <f t="shared" si="40"/>
        <v>12000</v>
      </c>
      <c r="F96" s="57">
        <f t="shared" si="40"/>
        <v>12000</v>
      </c>
      <c r="G96" s="57">
        <f t="shared" si="40"/>
        <v>12000</v>
      </c>
    </row>
    <row r="97" spans="1:10" x14ac:dyDescent="0.25">
      <c r="A97" s="76" t="s">
        <v>80</v>
      </c>
      <c r="B97" s="70" t="s">
        <v>81</v>
      </c>
      <c r="C97" s="110">
        <f t="shared" si="40"/>
        <v>5877.58</v>
      </c>
      <c r="D97" s="71">
        <f t="shared" si="40"/>
        <v>10100</v>
      </c>
      <c r="E97" s="71">
        <f t="shared" si="40"/>
        <v>12000</v>
      </c>
      <c r="F97" s="71">
        <f t="shared" si="40"/>
        <v>12000</v>
      </c>
      <c r="G97" s="71">
        <f t="shared" si="40"/>
        <v>12000</v>
      </c>
    </row>
    <row r="98" spans="1:10" x14ac:dyDescent="0.25">
      <c r="A98" s="77" t="s">
        <v>126</v>
      </c>
      <c r="B98" s="73" t="s">
        <v>127</v>
      </c>
      <c r="C98" s="111">
        <v>5877.58</v>
      </c>
      <c r="D98" s="107">
        <v>10100</v>
      </c>
      <c r="E98" s="74">
        <v>12000</v>
      </c>
      <c r="F98" s="74">
        <v>12000</v>
      </c>
      <c r="G98" s="74">
        <v>12000</v>
      </c>
    </row>
    <row r="99" spans="1:10" x14ac:dyDescent="0.25">
      <c r="A99" s="54" t="s">
        <v>188</v>
      </c>
      <c r="B99" s="63" t="s">
        <v>189</v>
      </c>
      <c r="C99" s="116">
        <f t="shared" ref="C99:D99" si="41">+C100+C130</f>
        <v>1642574.7699999998</v>
      </c>
      <c r="D99" s="81">
        <f t="shared" si="41"/>
        <v>0</v>
      </c>
      <c r="E99" s="81">
        <f>+E100+E130</f>
        <v>0</v>
      </c>
      <c r="F99" s="81">
        <f>+F100+F130</f>
        <v>0</v>
      </c>
      <c r="G99" s="81">
        <f>+G100+G130</f>
        <v>0</v>
      </c>
    </row>
    <row r="100" spans="1:10" x14ac:dyDescent="0.25">
      <c r="A100" s="64" t="s">
        <v>190</v>
      </c>
      <c r="B100" s="63" t="s">
        <v>59</v>
      </c>
      <c r="C100" s="109">
        <f t="shared" ref="C100:D100" si="42">+C101+C123</f>
        <v>246446.21999999997</v>
      </c>
      <c r="D100" s="57">
        <f t="shared" si="42"/>
        <v>0</v>
      </c>
      <c r="E100" s="57">
        <f>+E101+E123</f>
        <v>0</v>
      </c>
      <c r="F100" s="57">
        <f>+F101+F123</f>
        <v>0</v>
      </c>
      <c r="G100" s="57">
        <f>+G101+G123</f>
        <v>0</v>
      </c>
    </row>
    <row r="101" spans="1:10" x14ac:dyDescent="0.25">
      <c r="A101" s="64" t="s">
        <v>77</v>
      </c>
      <c r="B101" s="66" t="s">
        <v>78</v>
      </c>
      <c r="C101" s="109">
        <f t="shared" ref="C101:D101" si="43">+C102+C107</f>
        <v>180035.50999999998</v>
      </c>
      <c r="D101" s="57">
        <f t="shared" si="43"/>
        <v>0</v>
      </c>
      <c r="E101" s="57">
        <f>+E102+E107</f>
        <v>0</v>
      </c>
      <c r="F101" s="57">
        <f>+F102+F107</f>
        <v>0</v>
      </c>
      <c r="G101" s="57">
        <f>+G102+G107</f>
        <v>0</v>
      </c>
    </row>
    <row r="102" spans="1:10" x14ac:dyDescent="0.25">
      <c r="A102" s="54" t="s">
        <v>85</v>
      </c>
      <c r="B102" s="66" t="s">
        <v>20</v>
      </c>
      <c r="C102" s="109">
        <f t="shared" ref="C102:D102" si="44">+C103+C105</f>
        <v>60753.81</v>
      </c>
      <c r="D102" s="57">
        <f t="shared" si="44"/>
        <v>0</v>
      </c>
      <c r="E102" s="57">
        <f>+E103+E105</f>
        <v>0</v>
      </c>
      <c r="F102" s="57">
        <f>+F103+F105</f>
        <v>0</v>
      </c>
      <c r="G102" s="57">
        <f>+G103+G105</f>
        <v>0</v>
      </c>
      <c r="H102" s="45"/>
    </row>
    <row r="103" spans="1:10" x14ac:dyDescent="0.25">
      <c r="A103" s="76" t="s">
        <v>191</v>
      </c>
      <c r="B103" s="70" t="s">
        <v>87</v>
      </c>
      <c r="C103" s="110">
        <f t="shared" ref="C103:D103" si="45">+C104</f>
        <v>52793.9</v>
      </c>
      <c r="D103" s="71">
        <f t="shared" si="45"/>
        <v>0</v>
      </c>
      <c r="E103" s="71">
        <f>+E104</f>
        <v>0</v>
      </c>
      <c r="F103" s="71">
        <f>+F104</f>
        <v>0</v>
      </c>
      <c r="G103" s="71">
        <f>+G104</f>
        <v>0</v>
      </c>
      <c r="H103" s="45"/>
      <c r="J103" s="42"/>
    </row>
    <row r="104" spans="1:10" x14ac:dyDescent="0.25">
      <c r="A104" s="77" t="s">
        <v>192</v>
      </c>
      <c r="B104" s="73" t="s">
        <v>88</v>
      </c>
      <c r="C104" s="111">
        <v>52793.9</v>
      </c>
      <c r="D104" s="107"/>
      <c r="E104" s="74">
        <v>0</v>
      </c>
      <c r="F104" s="74">
        <v>0</v>
      </c>
      <c r="G104" s="74">
        <v>0</v>
      </c>
      <c r="H104" s="45"/>
    </row>
    <row r="105" spans="1:10" x14ac:dyDescent="0.25">
      <c r="A105" s="54" t="s">
        <v>94</v>
      </c>
      <c r="B105" s="70" t="s">
        <v>95</v>
      </c>
      <c r="C105" s="110">
        <f t="shared" ref="C105:D105" si="46">+C106</f>
        <v>7959.91</v>
      </c>
      <c r="D105" s="71">
        <f t="shared" si="46"/>
        <v>0</v>
      </c>
      <c r="E105" s="71">
        <f>+E106</f>
        <v>0</v>
      </c>
      <c r="F105" s="71">
        <f>+F106</f>
        <v>0</v>
      </c>
      <c r="G105" s="71">
        <f>+G106</f>
        <v>0</v>
      </c>
    </row>
    <row r="106" spans="1:10" x14ac:dyDescent="0.25">
      <c r="A106" s="77" t="s">
        <v>96</v>
      </c>
      <c r="B106" s="73" t="s">
        <v>97</v>
      </c>
      <c r="C106" s="111">
        <v>7959.91</v>
      </c>
      <c r="D106" s="107"/>
      <c r="E106" s="74">
        <v>0</v>
      </c>
      <c r="F106" s="74">
        <v>0</v>
      </c>
      <c r="G106" s="74">
        <v>0</v>
      </c>
    </row>
    <row r="107" spans="1:10" x14ac:dyDescent="0.25">
      <c r="A107" s="54" t="s">
        <v>79</v>
      </c>
      <c r="B107" s="68" t="s">
        <v>32</v>
      </c>
      <c r="C107" s="109">
        <f t="shared" ref="C107:D107" si="47">+C108+C111+C114+C121</f>
        <v>119281.69999999998</v>
      </c>
      <c r="D107" s="57">
        <f t="shared" si="47"/>
        <v>0</v>
      </c>
      <c r="E107" s="57">
        <f>+E108+E111+E114+E121</f>
        <v>0</v>
      </c>
      <c r="F107" s="57">
        <f>+F108+F111+F114+F121</f>
        <v>0</v>
      </c>
      <c r="G107" s="57">
        <f>+G108+G111+G114+G121</f>
        <v>0</v>
      </c>
    </row>
    <row r="108" spans="1:10" x14ac:dyDescent="0.25">
      <c r="A108" s="76" t="s">
        <v>100</v>
      </c>
      <c r="B108" s="70" t="s">
        <v>101</v>
      </c>
      <c r="C108" s="110">
        <f t="shared" ref="C108:D108" si="48">+C109+C110</f>
        <v>0</v>
      </c>
      <c r="D108" s="71">
        <f t="shared" si="48"/>
        <v>0</v>
      </c>
      <c r="E108" s="71">
        <f>+E109+E110</f>
        <v>0</v>
      </c>
      <c r="F108" s="71">
        <f>+F109+F110</f>
        <v>0</v>
      </c>
      <c r="G108" s="71">
        <f>+G109+G110</f>
        <v>0</v>
      </c>
    </row>
    <row r="109" spans="1:10" x14ac:dyDescent="0.25">
      <c r="A109" s="77" t="s">
        <v>102</v>
      </c>
      <c r="B109" s="73" t="s">
        <v>103</v>
      </c>
      <c r="C109" s="111">
        <v>0</v>
      </c>
      <c r="D109" s="107"/>
      <c r="E109" s="74">
        <v>0</v>
      </c>
      <c r="F109" s="74">
        <v>0</v>
      </c>
      <c r="G109" s="74">
        <v>0</v>
      </c>
    </row>
    <row r="110" spans="1:10" x14ac:dyDescent="0.25">
      <c r="A110" s="77" t="s">
        <v>106</v>
      </c>
      <c r="B110" s="73" t="s">
        <v>107</v>
      </c>
      <c r="C110" s="111">
        <v>0</v>
      </c>
      <c r="D110" s="107"/>
      <c r="E110" s="74">
        <v>0</v>
      </c>
      <c r="F110" s="74">
        <v>0</v>
      </c>
      <c r="G110" s="74">
        <v>0</v>
      </c>
    </row>
    <row r="111" spans="1:10" x14ac:dyDescent="0.25">
      <c r="A111" s="54" t="s">
        <v>108</v>
      </c>
      <c r="B111" s="70" t="s">
        <v>109</v>
      </c>
      <c r="C111" s="110">
        <f t="shared" ref="C111:D111" si="49">+C112+C113</f>
        <v>4511.67</v>
      </c>
      <c r="D111" s="71">
        <f t="shared" si="49"/>
        <v>0</v>
      </c>
      <c r="E111" s="71">
        <f>+E112+E113</f>
        <v>0</v>
      </c>
      <c r="F111" s="71">
        <f>+F112+F113</f>
        <v>0</v>
      </c>
      <c r="G111" s="71">
        <f>+G112+G113</f>
        <v>0</v>
      </c>
    </row>
    <row r="112" spans="1:10" x14ac:dyDescent="0.25">
      <c r="A112" s="77" t="s">
        <v>114</v>
      </c>
      <c r="B112" s="73" t="s">
        <v>115</v>
      </c>
      <c r="C112" s="111">
        <v>0</v>
      </c>
      <c r="D112" s="107"/>
      <c r="E112" s="74">
        <v>0</v>
      </c>
      <c r="F112" s="74">
        <v>0</v>
      </c>
      <c r="G112" s="74">
        <v>0</v>
      </c>
    </row>
    <row r="113" spans="1:7" x14ac:dyDescent="0.25">
      <c r="A113" s="77" t="s">
        <v>118</v>
      </c>
      <c r="B113" s="73" t="s">
        <v>119</v>
      </c>
      <c r="C113" s="111">
        <v>4511.67</v>
      </c>
      <c r="D113" s="107"/>
      <c r="E113" s="74">
        <v>0</v>
      </c>
      <c r="F113" s="74">
        <v>0</v>
      </c>
      <c r="G113" s="74">
        <v>0</v>
      </c>
    </row>
    <row r="114" spans="1:7" x14ac:dyDescent="0.25">
      <c r="A114" s="76" t="s">
        <v>80</v>
      </c>
      <c r="B114" s="70" t="s">
        <v>81</v>
      </c>
      <c r="C114" s="110">
        <f t="shared" ref="C114:D114" si="50">+C115+C116+C117+C118+C119+C120</f>
        <v>114770.02999999998</v>
      </c>
      <c r="D114" s="71">
        <f t="shared" si="50"/>
        <v>0</v>
      </c>
      <c r="E114" s="71">
        <f>+E115+E116+E117+E118+E119+E120</f>
        <v>0</v>
      </c>
      <c r="F114" s="71">
        <f>+F115+F116+F117+F118+F119+F120</f>
        <v>0</v>
      </c>
      <c r="G114" s="71">
        <f>+G115+G116+G117+G118+G119+G120</f>
        <v>0</v>
      </c>
    </row>
    <row r="115" spans="1:7" x14ac:dyDescent="0.25">
      <c r="A115" s="77" t="s">
        <v>122</v>
      </c>
      <c r="B115" s="73" t="s">
        <v>123</v>
      </c>
      <c r="C115" s="111">
        <v>0</v>
      </c>
      <c r="D115" s="107"/>
      <c r="E115" s="74">
        <v>0</v>
      </c>
      <c r="F115" s="74">
        <v>0</v>
      </c>
      <c r="G115" s="74">
        <v>0</v>
      </c>
    </row>
    <row r="116" spans="1:7" x14ac:dyDescent="0.25">
      <c r="A116" s="77" t="s">
        <v>124</v>
      </c>
      <c r="B116" s="73" t="s">
        <v>125</v>
      </c>
      <c r="C116" s="111">
        <v>6410.4</v>
      </c>
      <c r="D116" s="107"/>
      <c r="E116" s="74">
        <v>0</v>
      </c>
      <c r="F116" s="74">
        <v>0</v>
      </c>
      <c r="G116" s="74">
        <v>0</v>
      </c>
    </row>
    <row r="117" spans="1:7" x14ac:dyDescent="0.25">
      <c r="A117" s="77" t="s">
        <v>126</v>
      </c>
      <c r="B117" s="73" t="s">
        <v>127</v>
      </c>
      <c r="C117" s="111">
        <v>0</v>
      </c>
      <c r="D117" s="107"/>
      <c r="E117" s="74">
        <v>0</v>
      </c>
      <c r="F117" s="74">
        <v>0</v>
      </c>
      <c r="G117" s="74">
        <v>0</v>
      </c>
    </row>
    <row r="118" spans="1:7" x14ac:dyDescent="0.25">
      <c r="A118" s="77" t="s">
        <v>130</v>
      </c>
      <c r="B118" s="73" t="s">
        <v>131</v>
      </c>
      <c r="C118" s="111">
        <v>86486.01</v>
      </c>
      <c r="D118" s="107"/>
      <c r="E118" s="74">
        <v>0</v>
      </c>
      <c r="F118" s="74">
        <v>0</v>
      </c>
      <c r="G118" s="74">
        <v>0</v>
      </c>
    </row>
    <row r="119" spans="1:7" x14ac:dyDescent="0.25">
      <c r="A119" s="77" t="s">
        <v>193</v>
      </c>
      <c r="B119" s="73" t="s">
        <v>176</v>
      </c>
      <c r="C119" s="111">
        <v>0</v>
      </c>
      <c r="D119" s="107"/>
      <c r="E119" s="74">
        <v>0</v>
      </c>
      <c r="F119" s="74">
        <v>0</v>
      </c>
      <c r="G119" s="74">
        <v>0</v>
      </c>
    </row>
    <row r="120" spans="1:7" x14ac:dyDescent="0.25">
      <c r="A120" s="77" t="s">
        <v>132</v>
      </c>
      <c r="B120" s="73" t="s">
        <v>133</v>
      </c>
      <c r="C120" s="111">
        <v>21873.62</v>
      </c>
      <c r="D120" s="107"/>
      <c r="E120" s="74">
        <v>0</v>
      </c>
      <c r="F120" s="74">
        <v>0</v>
      </c>
      <c r="G120" s="74">
        <v>0</v>
      </c>
    </row>
    <row r="121" spans="1:7" x14ac:dyDescent="0.25">
      <c r="A121" s="76" t="s">
        <v>134</v>
      </c>
      <c r="B121" s="70" t="s">
        <v>135</v>
      </c>
      <c r="C121" s="110">
        <f t="shared" ref="C121:D121" si="51">+C122</f>
        <v>0</v>
      </c>
      <c r="D121" s="71">
        <f t="shared" si="51"/>
        <v>0</v>
      </c>
      <c r="E121" s="71">
        <f>+E122</f>
        <v>0</v>
      </c>
      <c r="F121" s="71">
        <f>+F122</f>
        <v>0</v>
      </c>
      <c r="G121" s="71">
        <f>+G122</f>
        <v>0</v>
      </c>
    </row>
    <row r="122" spans="1:7" x14ac:dyDescent="0.25">
      <c r="A122" s="77" t="s">
        <v>140</v>
      </c>
      <c r="B122" s="73" t="s">
        <v>141</v>
      </c>
      <c r="C122" s="111">
        <v>0</v>
      </c>
      <c r="D122" s="107"/>
      <c r="E122" s="74">
        <v>0</v>
      </c>
      <c r="F122" s="74">
        <v>0</v>
      </c>
      <c r="G122" s="74">
        <v>0</v>
      </c>
    </row>
    <row r="123" spans="1:7" x14ac:dyDescent="0.25">
      <c r="A123" s="54" t="s">
        <v>154</v>
      </c>
      <c r="B123" s="68" t="s">
        <v>5</v>
      </c>
      <c r="C123" s="109">
        <f t="shared" ref="C123:D123" si="52">+C124</f>
        <v>66410.710000000006</v>
      </c>
      <c r="D123" s="57">
        <f t="shared" si="52"/>
        <v>0</v>
      </c>
      <c r="E123" s="57">
        <f>+E124</f>
        <v>0</v>
      </c>
      <c r="F123" s="57">
        <f>+F124</f>
        <v>0</v>
      </c>
      <c r="G123" s="57">
        <f>+G124</f>
        <v>0</v>
      </c>
    </row>
    <row r="124" spans="1:7" x14ac:dyDescent="0.25">
      <c r="A124" s="54" t="s">
        <v>155</v>
      </c>
      <c r="B124" s="68" t="s">
        <v>60</v>
      </c>
      <c r="C124" s="109">
        <f t="shared" ref="C124:D124" si="53">+C125+C128</f>
        <v>66410.710000000006</v>
      </c>
      <c r="D124" s="57">
        <f t="shared" si="53"/>
        <v>0</v>
      </c>
      <c r="E124" s="57">
        <f>+E125+E128</f>
        <v>0</v>
      </c>
      <c r="F124" s="57">
        <f>+F125+F128</f>
        <v>0</v>
      </c>
      <c r="G124" s="57">
        <f>+G125+G128</f>
        <v>0</v>
      </c>
    </row>
    <row r="125" spans="1:7" x14ac:dyDescent="0.25">
      <c r="A125" s="76" t="s">
        <v>156</v>
      </c>
      <c r="B125" s="70" t="s">
        <v>157</v>
      </c>
      <c r="C125" s="110">
        <f t="shared" ref="C125:D125" si="54">+C126+C127</f>
        <v>0</v>
      </c>
      <c r="D125" s="71">
        <f t="shared" si="54"/>
        <v>0</v>
      </c>
      <c r="E125" s="71">
        <f>+E126+E127</f>
        <v>0</v>
      </c>
      <c r="F125" s="71">
        <f>+F126+F127</f>
        <v>0</v>
      </c>
      <c r="G125" s="71">
        <f>+G126+G127</f>
        <v>0</v>
      </c>
    </row>
    <row r="126" spans="1:7" x14ac:dyDescent="0.25">
      <c r="A126" s="77" t="s">
        <v>158</v>
      </c>
      <c r="B126" s="73" t="s">
        <v>159</v>
      </c>
      <c r="C126" s="111">
        <v>0</v>
      </c>
      <c r="D126" s="107"/>
      <c r="E126" s="74">
        <v>0</v>
      </c>
      <c r="F126" s="74">
        <v>0</v>
      </c>
      <c r="G126" s="74">
        <v>0</v>
      </c>
    </row>
    <row r="127" spans="1:7" x14ac:dyDescent="0.25">
      <c r="A127" s="77" t="s">
        <v>162</v>
      </c>
      <c r="B127" s="73" t="s">
        <v>163</v>
      </c>
      <c r="C127" s="111">
        <v>0</v>
      </c>
      <c r="D127" s="107"/>
      <c r="E127" s="74">
        <v>0</v>
      </c>
      <c r="F127" s="74">
        <v>0</v>
      </c>
      <c r="G127" s="74">
        <v>0</v>
      </c>
    </row>
    <row r="128" spans="1:7" x14ac:dyDescent="0.25">
      <c r="A128" s="76" t="s">
        <v>182</v>
      </c>
      <c r="B128" s="70" t="s">
        <v>183</v>
      </c>
      <c r="C128" s="110">
        <f t="shared" ref="C128:D128" si="55">+C129</f>
        <v>66410.710000000006</v>
      </c>
      <c r="D128" s="71">
        <f t="shared" si="55"/>
        <v>0</v>
      </c>
      <c r="E128" s="71">
        <f>+E129</f>
        <v>0</v>
      </c>
      <c r="F128" s="71">
        <f>+F129</f>
        <v>0</v>
      </c>
      <c r="G128" s="71">
        <f>+G129</f>
        <v>0</v>
      </c>
    </row>
    <row r="129" spans="1:7" x14ac:dyDescent="0.25">
      <c r="A129" s="77" t="s">
        <v>184</v>
      </c>
      <c r="B129" s="73" t="s">
        <v>185</v>
      </c>
      <c r="C129" s="111">
        <v>66410.710000000006</v>
      </c>
      <c r="D129" s="107"/>
      <c r="E129" s="74">
        <v>0</v>
      </c>
      <c r="F129" s="74">
        <v>0</v>
      </c>
      <c r="G129" s="74">
        <v>0</v>
      </c>
    </row>
    <row r="130" spans="1:7" x14ac:dyDescent="0.25">
      <c r="A130" s="64" t="s">
        <v>194</v>
      </c>
      <c r="B130" s="63" t="s">
        <v>61</v>
      </c>
      <c r="C130" s="109">
        <f t="shared" ref="C130:D130" si="56">+C131+C153</f>
        <v>1396128.5499999998</v>
      </c>
      <c r="D130" s="57">
        <f t="shared" si="56"/>
        <v>0</v>
      </c>
      <c r="E130" s="57">
        <f>+E131+E153</f>
        <v>0</v>
      </c>
      <c r="F130" s="57">
        <f>+F131+F153</f>
        <v>0</v>
      </c>
      <c r="G130" s="57">
        <f>+G131+G153</f>
        <v>0</v>
      </c>
    </row>
    <row r="131" spans="1:7" x14ac:dyDescent="0.25">
      <c r="A131" s="64" t="s">
        <v>77</v>
      </c>
      <c r="B131" s="66" t="s">
        <v>78</v>
      </c>
      <c r="C131" s="109">
        <f t="shared" ref="C131:D131" si="57">+C132+C137</f>
        <v>1019801.1799999999</v>
      </c>
      <c r="D131" s="57">
        <f t="shared" si="57"/>
        <v>0</v>
      </c>
      <c r="E131" s="57">
        <f>+E132+E137</f>
        <v>0</v>
      </c>
      <c r="F131" s="57">
        <f>+F132+F137</f>
        <v>0</v>
      </c>
      <c r="G131" s="57">
        <f>+G132+G137</f>
        <v>0</v>
      </c>
    </row>
    <row r="132" spans="1:7" x14ac:dyDescent="0.25">
      <c r="A132" s="54" t="s">
        <v>85</v>
      </c>
      <c r="B132" s="66" t="s">
        <v>20</v>
      </c>
      <c r="C132" s="109">
        <f t="shared" ref="C132:D132" si="58">+C133+C135</f>
        <v>343604.87</v>
      </c>
      <c r="D132" s="57">
        <f t="shared" si="58"/>
        <v>0</v>
      </c>
      <c r="E132" s="57">
        <f>+E133+E135</f>
        <v>0</v>
      </c>
      <c r="F132" s="57">
        <f>+F133+F135</f>
        <v>0</v>
      </c>
      <c r="G132" s="57">
        <f>+G133+G135</f>
        <v>0</v>
      </c>
    </row>
    <row r="133" spans="1:7" x14ac:dyDescent="0.25">
      <c r="A133" s="76" t="s">
        <v>86</v>
      </c>
      <c r="B133" s="70" t="s">
        <v>87</v>
      </c>
      <c r="C133" s="110">
        <f t="shared" ref="C133:D133" si="59">+C134</f>
        <v>291915.42</v>
      </c>
      <c r="D133" s="71">
        <f t="shared" si="59"/>
        <v>0</v>
      </c>
      <c r="E133" s="71">
        <f>+E134</f>
        <v>0</v>
      </c>
      <c r="F133" s="71">
        <f>+F134</f>
        <v>0</v>
      </c>
      <c r="G133" s="71">
        <f>+G134</f>
        <v>0</v>
      </c>
    </row>
    <row r="134" spans="1:7" x14ac:dyDescent="0.25">
      <c r="A134" s="77" t="s">
        <v>192</v>
      </c>
      <c r="B134" s="73" t="s">
        <v>88</v>
      </c>
      <c r="C134" s="111">
        <v>291915.42</v>
      </c>
      <c r="D134" s="107"/>
      <c r="E134" s="74">
        <v>0</v>
      </c>
      <c r="F134" s="74">
        <v>0</v>
      </c>
      <c r="G134" s="74">
        <v>0</v>
      </c>
    </row>
    <row r="135" spans="1:7" x14ac:dyDescent="0.25">
      <c r="A135" s="76" t="s">
        <v>94</v>
      </c>
      <c r="B135" s="70" t="s">
        <v>95</v>
      </c>
      <c r="C135" s="110">
        <f t="shared" ref="C135:D135" si="60">+C136</f>
        <v>51689.45</v>
      </c>
      <c r="D135" s="71">
        <f t="shared" si="60"/>
        <v>0</v>
      </c>
      <c r="E135" s="71">
        <f>+E136</f>
        <v>0</v>
      </c>
      <c r="F135" s="71">
        <f>+F136</f>
        <v>0</v>
      </c>
      <c r="G135" s="71">
        <f>+G136</f>
        <v>0</v>
      </c>
    </row>
    <row r="136" spans="1:7" x14ac:dyDescent="0.25">
      <c r="A136" s="77" t="s">
        <v>96</v>
      </c>
      <c r="B136" s="73" t="s">
        <v>97</v>
      </c>
      <c r="C136" s="111">
        <v>51689.45</v>
      </c>
      <c r="D136" s="107"/>
      <c r="E136" s="74">
        <v>0</v>
      </c>
      <c r="F136" s="74">
        <v>0</v>
      </c>
      <c r="G136" s="74">
        <v>0</v>
      </c>
    </row>
    <row r="137" spans="1:7" x14ac:dyDescent="0.25">
      <c r="A137" s="54" t="s">
        <v>79</v>
      </c>
      <c r="B137" s="68" t="s">
        <v>32</v>
      </c>
      <c r="C137" s="109">
        <f t="shared" ref="C137:D137" si="61">+C138+C141+C144+C151</f>
        <v>676196.30999999994</v>
      </c>
      <c r="D137" s="57">
        <f t="shared" si="61"/>
        <v>0</v>
      </c>
      <c r="E137" s="57">
        <f>+E138+E141+E144+E151</f>
        <v>0</v>
      </c>
      <c r="F137" s="57">
        <f>+F138+F141+F144+F151</f>
        <v>0</v>
      </c>
      <c r="G137" s="57">
        <f>+G138+G141+G144+G151</f>
        <v>0</v>
      </c>
    </row>
    <row r="138" spans="1:7" x14ac:dyDescent="0.25">
      <c r="A138" s="76" t="s">
        <v>100</v>
      </c>
      <c r="B138" s="70" t="s">
        <v>101</v>
      </c>
      <c r="C138" s="110">
        <f t="shared" ref="C138:D138" si="62">+C139+C140</f>
        <v>0</v>
      </c>
      <c r="D138" s="71">
        <f t="shared" si="62"/>
        <v>0</v>
      </c>
      <c r="E138" s="71">
        <f>+E139+E140</f>
        <v>0</v>
      </c>
      <c r="F138" s="71">
        <f>+F139+F140</f>
        <v>0</v>
      </c>
      <c r="G138" s="71">
        <f>+G139+G140</f>
        <v>0</v>
      </c>
    </row>
    <row r="139" spans="1:7" x14ac:dyDescent="0.25">
      <c r="A139" s="77" t="s">
        <v>102</v>
      </c>
      <c r="B139" s="73" t="s">
        <v>103</v>
      </c>
      <c r="C139" s="111">
        <v>0</v>
      </c>
      <c r="D139" s="107"/>
      <c r="E139" s="74">
        <v>0</v>
      </c>
      <c r="F139" s="74">
        <v>0</v>
      </c>
      <c r="G139" s="74">
        <v>0</v>
      </c>
    </row>
    <row r="140" spans="1:7" x14ac:dyDescent="0.25">
      <c r="A140" s="77" t="s">
        <v>106</v>
      </c>
      <c r="B140" s="73" t="s">
        <v>107</v>
      </c>
      <c r="C140" s="111">
        <v>0</v>
      </c>
      <c r="D140" s="107"/>
      <c r="E140" s="74">
        <v>0</v>
      </c>
      <c r="F140" s="74">
        <v>0</v>
      </c>
      <c r="G140" s="74">
        <v>0</v>
      </c>
    </row>
    <row r="141" spans="1:7" x14ac:dyDescent="0.25">
      <c r="A141" s="76" t="s">
        <v>108</v>
      </c>
      <c r="B141" s="70" t="s">
        <v>109</v>
      </c>
      <c r="C141" s="110">
        <f t="shared" ref="C141:D141" si="63">+C142+C143</f>
        <v>25566.2</v>
      </c>
      <c r="D141" s="71">
        <f t="shared" si="63"/>
        <v>0</v>
      </c>
      <c r="E141" s="71">
        <f>+E142+E143</f>
        <v>0</v>
      </c>
      <c r="F141" s="71">
        <f>+F142+F143</f>
        <v>0</v>
      </c>
      <c r="G141" s="71">
        <f>+G142+G143</f>
        <v>0</v>
      </c>
    </row>
    <row r="142" spans="1:7" x14ac:dyDescent="0.25">
      <c r="A142" s="77" t="s">
        <v>114</v>
      </c>
      <c r="B142" s="73" t="s">
        <v>115</v>
      </c>
      <c r="C142" s="111">
        <v>0</v>
      </c>
      <c r="D142" s="107"/>
      <c r="E142" s="74">
        <v>0</v>
      </c>
      <c r="F142" s="74">
        <v>0</v>
      </c>
      <c r="G142" s="74">
        <v>0</v>
      </c>
    </row>
    <row r="143" spans="1:7" x14ac:dyDescent="0.25">
      <c r="A143" s="77" t="s">
        <v>118</v>
      </c>
      <c r="B143" s="73" t="s">
        <v>119</v>
      </c>
      <c r="C143" s="111">
        <v>25566.2</v>
      </c>
      <c r="D143" s="107"/>
      <c r="E143" s="74">
        <v>0</v>
      </c>
      <c r="F143" s="74">
        <v>0</v>
      </c>
      <c r="G143" s="74">
        <v>0</v>
      </c>
    </row>
    <row r="144" spans="1:7" x14ac:dyDescent="0.25">
      <c r="A144" s="76" t="s">
        <v>80</v>
      </c>
      <c r="B144" s="70" t="s">
        <v>81</v>
      </c>
      <c r="C144" s="110">
        <f t="shared" ref="C144:D144" si="64">+C145+C146+C147+C148+C149+C150</f>
        <v>650630.11</v>
      </c>
      <c r="D144" s="71">
        <f t="shared" si="64"/>
        <v>0</v>
      </c>
      <c r="E144" s="71">
        <f>+E145+E146+E147+E148+E149+E150</f>
        <v>0</v>
      </c>
      <c r="F144" s="57">
        <f>+F145+F146+F147+F148+F149+F150</f>
        <v>0</v>
      </c>
      <c r="G144" s="57">
        <f>+G145+G146+G147+G148+G149+G150</f>
        <v>0</v>
      </c>
    </row>
    <row r="145" spans="1:7" x14ac:dyDescent="0.25">
      <c r="A145" s="77" t="s">
        <v>122</v>
      </c>
      <c r="B145" s="73" t="s">
        <v>123</v>
      </c>
      <c r="C145" s="111">
        <v>0</v>
      </c>
      <c r="D145" s="107"/>
      <c r="E145" s="74">
        <v>0</v>
      </c>
      <c r="F145" s="74">
        <v>0</v>
      </c>
      <c r="G145" s="74">
        <v>0</v>
      </c>
    </row>
    <row r="146" spans="1:7" x14ac:dyDescent="0.25">
      <c r="A146" s="77" t="s">
        <v>124</v>
      </c>
      <c r="B146" s="73" t="s">
        <v>125</v>
      </c>
      <c r="C146" s="111">
        <v>36325.599999999999</v>
      </c>
      <c r="D146" s="107"/>
      <c r="E146" s="74">
        <v>0</v>
      </c>
      <c r="F146" s="74">
        <v>0</v>
      </c>
      <c r="G146" s="74">
        <v>0</v>
      </c>
    </row>
    <row r="147" spans="1:7" x14ac:dyDescent="0.25">
      <c r="A147" s="77" t="s">
        <v>126</v>
      </c>
      <c r="B147" s="73" t="s">
        <v>127</v>
      </c>
      <c r="C147" s="111">
        <v>0</v>
      </c>
      <c r="D147" s="107"/>
      <c r="E147" s="74">
        <v>0</v>
      </c>
      <c r="F147" s="74">
        <v>0</v>
      </c>
      <c r="G147" s="74">
        <v>0</v>
      </c>
    </row>
    <row r="148" spans="1:7" x14ac:dyDescent="0.25">
      <c r="A148" s="77" t="s">
        <v>130</v>
      </c>
      <c r="B148" s="73" t="s">
        <v>131</v>
      </c>
      <c r="C148" s="111">
        <v>490354.01</v>
      </c>
      <c r="D148" s="107"/>
      <c r="E148" s="74">
        <v>0</v>
      </c>
      <c r="F148" s="74">
        <v>0</v>
      </c>
      <c r="G148" s="74">
        <v>0</v>
      </c>
    </row>
    <row r="149" spans="1:7" x14ac:dyDescent="0.25">
      <c r="A149" s="77" t="s">
        <v>193</v>
      </c>
      <c r="B149" s="73" t="s">
        <v>176</v>
      </c>
      <c r="C149" s="111">
        <v>0</v>
      </c>
      <c r="D149" s="107"/>
      <c r="E149" s="74">
        <v>0</v>
      </c>
      <c r="F149" s="74">
        <v>0</v>
      </c>
      <c r="G149" s="74">
        <v>0</v>
      </c>
    </row>
    <row r="150" spans="1:7" x14ac:dyDescent="0.25">
      <c r="A150" s="77" t="s">
        <v>132</v>
      </c>
      <c r="B150" s="73" t="s">
        <v>133</v>
      </c>
      <c r="C150" s="111">
        <v>123950.5</v>
      </c>
      <c r="D150" s="107"/>
      <c r="E150" s="74">
        <v>0</v>
      </c>
      <c r="F150" s="74">
        <v>0</v>
      </c>
      <c r="G150" s="74">
        <v>0</v>
      </c>
    </row>
    <row r="151" spans="1:7" x14ac:dyDescent="0.25">
      <c r="A151" s="76" t="s">
        <v>134</v>
      </c>
      <c r="B151" s="70" t="s">
        <v>135</v>
      </c>
      <c r="C151" s="110">
        <f t="shared" ref="C151:D151" si="65">+C152</f>
        <v>0</v>
      </c>
      <c r="D151" s="71">
        <f t="shared" si="65"/>
        <v>0</v>
      </c>
      <c r="E151" s="71">
        <f>+E152</f>
        <v>0</v>
      </c>
      <c r="F151" s="71">
        <f>+F152</f>
        <v>0</v>
      </c>
      <c r="G151" s="71">
        <f>+G152</f>
        <v>0</v>
      </c>
    </row>
    <row r="152" spans="1:7" x14ac:dyDescent="0.25">
      <c r="A152" s="77" t="s">
        <v>140</v>
      </c>
      <c r="B152" s="73" t="s">
        <v>141</v>
      </c>
      <c r="C152" s="111">
        <v>0</v>
      </c>
      <c r="D152" s="107"/>
      <c r="E152" s="74">
        <v>0</v>
      </c>
      <c r="F152" s="74">
        <v>0</v>
      </c>
      <c r="G152" s="74">
        <v>0</v>
      </c>
    </row>
    <row r="153" spans="1:7" x14ac:dyDescent="0.25">
      <c r="A153" s="54" t="s">
        <v>154</v>
      </c>
      <c r="B153" s="68" t="s">
        <v>5</v>
      </c>
      <c r="C153" s="109">
        <f t="shared" ref="C153:D153" si="66">+C154</f>
        <v>376327.37</v>
      </c>
      <c r="D153" s="57">
        <f t="shared" si="66"/>
        <v>0</v>
      </c>
      <c r="E153" s="57">
        <f>+E154</f>
        <v>0</v>
      </c>
      <c r="F153" s="57">
        <f>+F154</f>
        <v>0</v>
      </c>
      <c r="G153" s="57">
        <f>+G154</f>
        <v>0</v>
      </c>
    </row>
    <row r="154" spans="1:7" x14ac:dyDescent="0.25">
      <c r="A154" s="54" t="s">
        <v>155</v>
      </c>
      <c r="B154" s="68" t="s">
        <v>60</v>
      </c>
      <c r="C154" s="109">
        <f t="shared" ref="C154:D154" si="67">+C155+C158</f>
        <v>376327.37</v>
      </c>
      <c r="D154" s="57">
        <f t="shared" si="67"/>
        <v>0</v>
      </c>
      <c r="E154" s="57">
        <f>+E155+E158</f>
        <v>0</v>
      </c>
      <c r="F154" s="71">
        <f>+F155+F158</f>
        <v>0</v>
      </c>
      <c r="G154" s="71">
        <f>+G155+G158</f>
        <v>0</v>
      </c>
    </row>
    <row r="155" spans="1:7" x14ac:dyDescent="0.25">
      <c r="A155" s="76" t="s">
        <v>156</v>
      </c>
      <c r="B155" s="70" t="s">
        <v>157</v>
      </c>
      <c r="C155" s="109">
        <f t="shared" ref="C155:D155" si="68">+C156+C157</f>
        <v>0</v>
      </c>
      <c r="D155" s="57">
        <f t="shared" si="68"/>
        <v>0</v>
      </c>
      <c r="E155" s="57">
        <f>+E156+E157</f>
        <v>0</v>
      </c>
      <c r="F155" s="57">
        <f>+F156+F157</f>
        <v>0</v>
      </c>
      <c r="G155" s="57">
        <f>+G156+G157</f>
        <v>0</v>
      </c>
    </row>
    <row r="156" spans="1:7" x14ac:dyDescent="0.25">
      <c r="A156" s="77" t="s">
        <v>158</v>
      </c>
      <c r="B156" s="73" t="s">
        <v>159</v>
      </c>
      <c r="C156" s="111">
        <v>0</v>
      </c>
      <c r="D156" s="107"/>
      <c r="E156" s="74">
        <v>0</v>
      </c>
      <c r="F156" s="74">
        <v>0</v>
      </c>
      <c r="G156" s="74">
        <v>0</v>
      </c>
    </row>
    <row r="157" spans="1:7" x14ac:dyDescent="0.25">
      <c r="A157" s="77" t="s">
        <v>162</v>
      </c>
      <c r="B157" s="73" t="s">
        <v>163</v>
      </c>
      <c r="C157" s="111">
        <v>0</v>
      </c>
      <c r="D157" s="107"/>
      <c r="E157" s="74">
        <v>0</v>
      </c>
      <c r="F157" s="74">
        <v>0</v>
      </c>
      <c r="G157" s="74">
        <v>0</v>
      </c>
    </row>
    <row r="158" spans="1:7" x14ac:dyDescent="0.25">
      <c r="A158" s="76" t="s">
        <v>182</v>
      </c>
      <c r="B158" s="70" t="s">
        <v>183</v>
      </c>
      <c r="C158" s="110">
        <f t="shared" ref="C158:D158" si="69">+C159</f>
        <v>376327.37</v>
      </c>
      <c r="D158" s="71">
        <f t="shared" si="69"/>
        <v>0</v>
      </c>
      <c r="E158" s="71">
        <f>+E159</f>
        <v>0</v>
      </c>
      <c r="F158" s="57">
        <f>+F159</f>
        <v>0</v>
      </c>
      <c r="G158" s="57">
        <f>+G159</f>
        <v>0</v>
      </c>
    </row>
    <row r="159" spans="1:7" x14ac:dyDescent="0.25">
      <c r="A159" s="77" t="s">
        <v>184</v>
      </c>
      <c r="B159" s="73" t="s">
        <v>185</v>
      </c>
      <c r="C159" s="111">
        <v>376327.37</v>
      </c>
      <c r="D159" s="107"/>
      <c r="E159" s="83">
        <v>0</v>
      </c>
      <c r="F159" s="83">
        <v>0</v>
      </c>
      <c r="G159" s="83">
        <v>0</v>
      </c>
    </row>
    <row r="160" spans="1:7" x14ac:dyDescent="0.25">
      <c r="A160" s="49"/>
      <c r="B160" s="50"/>
      <c r="C160" s="50"/>
      <c r="D160" s="50"/>
      <c r="E160" s="50"/>
      <c r="F160" s="50"/>
      <c r="G160" s="50"/>
    </row>
    <row r="161" spans="1:10" ht="15.75" x14ac:dyDescent="0.25">
      <c r="A161" s="49"/>
      <c r="B161" s="96" t="s">
        <v>215</v>
      </c>
      <c r="C161" s="96"/>
      <c r="D161" s="96"/>
      <c r="E161" s="50"/>
      <c r="F161" s="50"/>
      <c r="G161" s="50"/>
    </row>
    <row r="162" spans="1:10" ht="15.75" x14ac:dyDescent="0.25">
      <c r="A162" s="49"/>
      <c r="B162" s="96" t="s">
        <v>216</v>
      </c>
      <c r="C162" s="96"/>
      <c r="D162" s="96"/>
      <c r="E162" s="50"/>
      <c r="F162" s="50"/>
      <c r="G162" s="50"/>
    </row>
    <row r="163" spans="1:10" x14ac:dyDescent="0.25">
      <c r="A163" s="49"/>
      <c r="B163" s="50"/>
      <c r="C163" s="50"/>
      <c r="D163" s="50"/>
      <c r="E163" s="50"/>
      <c r="F163" s="50"/>
      <c r="G163" s="50"/>
    </row>
    <row r="164" spans="1:10" x14ac:dyDescent="0.25">
      <c r="A164" s="49"/>
      <c r="B164" s="50"/>
      <c r="C164" s="50"/>
      <c r="D164" s="50"/>
      <c r="E164" s="50"/>
      <c r="F164" s="50"/>
      <c r="G164" s="50"/>
    </row>
    <row r="165" spans="1:10" x14ac:dyDescent="0.25">
      <c r="A165" s="49"/>
      <c r="B165" s="50"/>
      <c r="C165" s="50"/>
      <c r="D165" s="50"/>
      <c r="E165" s="50"/>
      <c r="F165" s="50"/>
      <c r="G165" s="50"/>
    </row>
    <row r="166" spans="1:10" ht="15.75" x14ac:dyDescent="0.25">
      <c r="A166" s="97" t="s">
        <v>214</v>
      </c>
      <c r="B166" s="98"/>
      <c r="C166" s="98"/>
      <c r="D166" s="98"/>
      <c r="E166" s="98"/>
      <c r="F166" s="99"/>
      <c r="G166" s="99"/>
      <c r="H166" s="100"/>
      <c r="J166"/>
    </row>
    <row r="167" spans="1:10" ht="15.75" x14ac:dyDescent="0.25">
      <c r="A167" s="98"/>
      <c r="B167" s="98"/>
      <c r="C167" s="98"/>
      <c r="D167" s="98"/>
      <c r="E167" s="98"/>
      <c r="F167" s="99"/>
      <c r="G167" s="99"/>
      <c r="H167" s="100"/>
      <c r="J167"/>
    </row>
    <row r="168" spans="1:10" ht="15.75" x14ac:dyDescent="0.25">
      <c r="A168" s="175" t="s">
        <v>200</v>
      </c>
      <c r="B168" s="175"/>
      <c r="C168" s="102"/>
      <c r="D168" s="102"/>
      <c r="E168" s="173" t="s">
        <v>201</v>
      </c>
      <c r="F168" s="173"/>
      <c r="G168" s="173"/>
      <c r="H168" s="173"/>
      <c r="J168"/>
    </row>
    <row r="169" spans="1:10" ht="15.75" x14ac:dyDescent="0.25">
      <c r="A169" s="175" t="s">
        <v>202</v>
      </c>
      <c r="B169" s="175"/>
      <c r="C169" s="102"/>
      <c r="D169" s="102"/>
      <c r="E169" s="173" t="s">
        <v>203</v>
      </c>
      <c r="F169" s="173"/>
      <c r="G169" s="173"/>
      <c r="H169" s="173"/>
      <c r="J169"/>
    </row>
    <row r="170" spans="1:10" x14ac:dyDescent="0.25">
      <c r="A170" s="49"/>
      <c r="B170" s="50"/>
      <c r="C170" s="50"/>
      <c r="D170" s="50"/>
      <c r="E170" s="50"/>
      <c r="F170" s="50"/>
      <c r="G170" s="50"/>
    </row>
    <row r="171" spans="1:10" x14ac:dyDescent="0.25">
      <c r="A171" s="49"/>
      <c r="B171" s="50"/>
      <c r="C171" s="50"/>
      <c r="D171" s="50"/>
      <c r="E171" s="50"/>
      <c r="F171" s="50"/>
      <c r="G171" s="50"/>
    </row>
    <row r="172" spans="1:10" x14ac:dyDescent="0.25">
      <c r="A172" s="49"/>
      <c r="B172" s="50"/>
      <c r="C172" s="50"/>
      <c r="D172" s="50"/>
      <c r="E172" s="50"/>
      <c r="F172" s="50"/>
      <c r="G172" s="50"/>
    </row>
    <row r="173" spans="1:10" x14ac:dyDescent="0.25">
      <c r="A173" s="49"/>
      <c r="B173" s="50"/>
      <c r="C173" s="50"/>
      <c r="D173" s="50"/>
      <c r="E173" s="50"/>
      <c r="F173" s="50"/>
      <c r="G173" s="50"/>
    </row>
  </sheetData>
  <mergeCells count="5">
    <mergeCell ref="E169:H169"/>
    <mergeCell ref="A2:G2"/>
    <mergeCell ref="A168:B168"/>
    <mergeCell ref="A169:B169"/>
    <mergeCell ref="E168:H168"/>
  </mergeCells>
  <printOptions horizontalCentered="1"/>
  <pageMargins left="0.31496062992125984" right="0.31496062992125984" top="0.51181102362204722" bottom="1.0236220472440944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rasponi</vt:lpstr>
      </vt:variant>
      <vt:variant>
        <vt:i4>1</vt:i4>
      </vt:variant>
    </vt:vector>
  </HeadingPairs>
  <TitlesOfParts>
    <vt:vector size="8" baseType="lpstr">
      <vt:lpstr>Naslovna</vt:lpstr>
      <vt:lpstr>SAŽETAK</vt:lpstr>
      <vt:lpstr> Račun prihoda i rashoda</vt:lpstr>
      <vt:lpstr>Rashodi prema izvorima finan</vt:lpstr>
      <vt:lpstr>Rashodi prema funkcijskoj k </vt:lpstr>
      <vt:lpstr>Račun financiranja</vt:lpstr>
      <vt:lpstr>II. POSEBNI DIO </vt:lpstr>
      <vt:lpstr>SAŽETAK!Podrucje_ispisa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Zvonko Mestrovic</cp:lastModifiedBy>
  <cp:lastPrinted>2024-12-11T09:29:56Z</cp:lastPrinted>
  <dcterms:created xsi:type="dcterms:W3CDTF">2022-08-12T12:51:27Z</dcterms:created>
  <dcterms:modified xsi:type="dcterms:W3CDTF">2024-12-11T09:30:14Z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PRIMJER FP PRORAČUNSKOG KORISNIKA.xlsx</vt:lpwstr>
  </property>
</Properties>
</file>