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3\IZVJEŠTAJ O IZVRŠENJU 01 - 12 2023\"/>
    </mc:Choice>
  </mc:AlternateContent>
  <bookViews>
    <workbookView xWindow="0" yWindow="0" windowWidth="28800" windowHeight="12030" activeTab="6"/>
  </bookViews>
  <sheets>
    <sheet name="Naslovna" sheetId="10" r:id="rId1"/>
    <sheet name="SAŽETAK" sheetId="1" r:id="rId2"/>
    <sheet name="Račun prihoda i rashoda" sheetId="12" r:id="rId3"/>
    <sheet name="Rashodi prema izvorima finan" sheetId="11" r:id="rId4"/>
    <sheet name="Rashodi prema funkcijskoj k " sheetId="8" r:id="rId5"/>
    <sheet name="Račun financiranja" sheetId="6" r:id="rId6"/>
    <sheet name="II. POSEBNI DIO " sheetId="9" r:id="rId7"/>
  </sheets>
  <definedNames>
    <definedName name="_xlnm.Print_Area" localSheetId="1">SAŽETAK!$B$1:$K$27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H26" i="1" l="1"/>
  <c r="I26" i="1"/>
  <c r="I21" i="12" l="1"/>
  <c r="F21" i="12"/>
  <c r="F11" i="12"/>
  <c r="I11" i="12"/>
  <c r="J12" i="12"/>
  <c r="G25" i="11" l="1"/>
  <c r="E48" i="9"/>
  <c r="E44" i="9"/>
  <c r="E22" i="9"/>
  <c r="E16" i="9"/>
  <c r="D15" i="9"/>
  <c r="D11" i="9" s="1"/>
  <c r="D55" i="9"/>
  <c r="F16" i="11" l="1"/>
  <c r="F13" i="11"/>
  <c r="F11" i="11"/>
  <c r="F9" i="11"/>
  <c r="E16" i="11"/>
  <c r="E9" i="11"/>
  <c r="E13" i="11"/>
  <c r="E11" i="11"/>
  <c r="E10" i="11" s="1"/>
  <c r="E53" i="9" l="1"/>
  <c r="C15" i="9"/>
  <c r="C63" i="9"/>
  <c r="C62" i="9" s="1"/>
  <c r="D76" i="9"/>
  <c r="C76" i="9"/>
  <c r="C96" i="9"/>
  <c r="D96" i="9"/>
  <c r="E112" i="9"/>
  <c r="E100" i="9"/>
  <c r="E97" i="9"/>
  <c r="E92" i="9"/>
  <c r="E77" i="9" s="1"/>
  <c r="E80" i="9"/>
  <c r="E73" i="9"/>
  <c r="E72" i="9" s="1"/>
  <c r="D72" i="9"/>
  <c r="C72" i="9"/>
  <c r="E68" i="9"/>
  <c r="E66" i="9"/>
  <c r="E64" i="9"/>
  <c r="D63" i="9"/>
  <c r="D59" i="9"/>
  <c r="C59" i="9"/>
  <c r="E60" i="9"/>
  <c r="E59" i="9" s="1"/>
  <c r="E56" i="9"/>
  <c r="E13" i="9"/>
  <c r="E12" i="9" s="1"/>
  <c r="D12" i="9"/>
  <c r="C12" i="9"/>
  <c r="E15" i="9" l="1"/>
  <c r="E11" i="9" s="1"/>
  <c r="E96" i="9"/>
  <c r="C11" i="9"/>
  <c r="E76" i="9"/>
  <c r="E63" i="9"/>
  <c r="F38" i="12"/>
  <c r="F44" i="12"/>
  <c r="F48" i="12"/>
  <c r="F64" i="12"/>
  <c r="F71" i="12"/>
  <c r="F70" i="12"/>
  <c r="F85" i="12"/>
  <c r="F80" i="12"/>
  <c r="F54" i="12"/>
  <c r="F40" i="12"/>
  <c r="F35" i="12"/>
  <c r="G87" i="12"/>
  <c r="G79" i="12"/>
  <c r="G76" i="12"/>
  <c r="G70" i="12"/>
  <c r="G43" i="12"/>
  <c r="G34" i="12"/>
  <c r="H87" i="12"/>
  <c r="H79" i="12"/>
  <c r="H76" i="12"/>
  <c r="H70" i="12"/>
  <c r="H43" i="12"/>
  <c r="H34" i="12"/>
  <c r="I45" i="12"/>
  <c r="I86" i="12"/>
  <c r="I84" i="12"/>
  <c r="I83" i="12"/>
  <c r="J83" i="12" s="1"/>
  <c r="I82" i="12"/>
  <c r="J82" i="12" s="1"/>
  <c r="I81" i="12"/>
  <c r="I78" i="12"/>
  <c r="I77" i="12" s="1"/>
  <c r="I76" i="12" s="1"/>
  <c r="I74" i="12"/>
  <c r="I73" i="12"/>
  <c r="I72" i="12"/>
  <c r="I69" i="12"/>
  <c r="I68" i="12"/>
  <c r="I67" i="12"/>
  <c r="I66" i="12"/>
  <c r="I65" i="12"/>
  <c r="I63" i="12"/>
  <c r="I62" i="12"/>
  <c r="I61" i="12"/>
  <c r="I60" i="12"/>
  <c r="I59" i="12"/>
  <c r="I58" i="12"/>
  <c r="I57" i="12"/>
  <c r="I56" i="12"/>
  <c r="I55" i="12"/>
  <c r="I53" i="12"/>
  <c r="J53" i="12" s="1"/>
  <c r="I52" i="12"/>
  <c r="I51" i="12"/>
  <c r="I50" i="12"/>
  <c r="I49" i="12"/>
  <c r="I47" i="12"/>
  <c r="I46" i="12"/>
  <c r="I41" i="12"/>
  <c r="I39" i="12"/>
  <c r="I38" i="12" s="1"/>
  <c r="I37" i="12"/>
  <c r="I36" i="12"/>
  <c r="F79" i="12" l="1"/>
  <c r="F34" i="12"/>
  <c r="F43" i="12"/>
  <c r="E75" i="9"/>
  <c r="H33" i="12"/>
  <c r="I35" i="12"/>
  <c r="I44" i="12"/>
  <c r="I48" i="12"/>
  <c r="I54" i="12"/>
  <c r="I71" i="12"/>
  <c r="I64" i="12"/>
  <c r="G33" i="12"/>
  <c r="H75" i="12"/>
  <c r="G75" i="12"/>
  <c r="I80" i="12"/>
  <c r="F33" i="12" l="1"/>
  <c r="I43" i="12"/>
  <c r="E14" i="11" l="1"/>
  <c r="F14" i="11"/>
  <c r="L23" i="1" l="1"/>
  <c r="K23" i="1"/>
  <c r="I89" i="12" l="1"/>
  <c r="I88" i="12" s="1"/>
  <c r="I87" i="12" s="1"/>
  <c r="F88" i="12"/>
  <c r="F87" i="12" s="1"/>
  <c r="J86" i="12"/>
  <c r="J81" i="12"/>
  <c r="J78" i="12"/>
  <c r="F77" i="12"/>
  <c r="F76" i="12" s="1"/>
  <c r="J69" i="12"/>
  <c r="J68" i="12"/>
  <c r="J67" i="12"/>
  <c r="J66" i="12"/>
  <c r="J65" i="12"/>
  <c r="J63" i="12"/>
  <c r="J62" i="12"/>
  <c r="J61" i="12"/>
  <c r="J60" i="12"/>
  <c r="J59" i="12"/>
  <c r="J58" i="12"/>
  <c r="J57" i="12"/>
  <c r="J55" i="12"/>
  <c r="J52" i="12"/>
  <c r="J51" i="12"/>
  <c r="J49" i="12"/>
  <c r="J47" i="12"/>
  <c r="J46" i="12"/>
  <c r="I42" i="12"/>
  <c r="I40" i="12" s="1"/>
  <c r="I34" i="12" s="1"/>
  <c r="J39" i="12"/>
  <c r="J37" i="12"/>
  <c r="J22" i="12"/>
  <c r="I20" i="12"/>
  <c r="G9" i="11" s="1"/>
  <c r="G8" i="11" s="1"/>
  <c r="F20" i="12"/>
  <c r="D9" i="11" s="1"/>
  <c r="E8" i="11"/>
  <c r="J19" i="12"/>
  <c r="I18" i="12"/>
  <c r="I17" i="12" s="1"/>
  <c r="G11" i="11" s="1"/>
  <c r="F18" i="12"/>
  <c r="F17" i="12" s="1"/>
  <c r="J16" i="12"/>
  <c r="I15" i="12"/>
  <c r="F15" i="12"/>
  <c r="F14" i="12" s="1"/>
  <c r="D13" i="11" s="1"/>
  <c r="D12" i="11" s="1"/>
  <c r="F12" i="11"/>
  <c r="E12" i="11"/>
  <c r="I10" i="12"/>
  <c r="H9" i="12"/>
  <c r="G9" i="12"/>
  <c r="F75" i="12" l="1"/>
  <c r="D11" i="11"/>
  <c r="D10" i="11" s="1"/>
  <c r="D8" i="11"/>
  <c r="H9" i="11"/>
  <c r="F10" i="12"/>
  <c r="F9" i="12"/>
  <c r="F24" i="12" s="1"/>
  <c r="E7" i="11"/>
  <c r="D14" i="11"/>
  <c r="F8" i="11"/>
  <c r="F7" i="11" s="1"/>
  <c r="I9" i="11"/>
  <c r="K17" i="12"/>
  <c r="J35" i="12"/>
  <c r="K87" i="12"/>
  <c r="J15" i="12"/>
  <c r="J76" i="12"/>
  <c r="H24" i="12"/>
  <c r="I7" i="1"/>
  <c r="I10" i="1"/>
  <c r="G24" i="12"/>
  <c r="H7" i="1"/>
  <c r="J40" i="12"/>
  <c r="J18" i="12"/>
  <c r="J44" i="12"/>
  <c r="J41" i="12"/>
  <c r="J45" i="12"/>
  <c r="J48" i="12"/>
  <c r="I70" i="12"/>
  <c r="K70" i="12" s="1"/>
  <c r="J11" i="12"/>
  <c r="I14" i="12"/>
  <c r="G13" i="11" s="1"/>
  <c r="J21" i="12"/>
  <c r="J38" i="12"/>
  <c r="J54" i="12"/>
  <c r="J64" i="12"/>
  <c r="J80" i="12"/>
  <c r="H10" i="1"/>
  <c r="J36" i="12"/>
  <c r="K20" i="12"/>
  <c r="J20" i="12"/>
  <c r="J17" i="12"/>
  <c r="I85" i="12"/>
  <c r="I11" i="11"/>
  <c r="H11" i="1"/>
  <c r="I11" i="1"/>
  <c r="J50" i="12"/>
  <c r="J56" i="12"/>
  <c r="J8" i="1"/>
  <c r="D7" i="11" l="1"/>
  <c r="J85" i="12"/>
  <c r="I79" i="12"/>
  <c r="I75" i="12" s="1"/>
  <c r="I33" i="12"/>
  <c r="G10" i="1"/>
  <c r="G11" i="1"/>
  <c r="H16" i="11"/>
  <c r="I16" i="11"/>
  <c r="G12" i="11"/>
  <c r="I13" i="11"/>
  <c r="H13" i="11"/>
  <c r="G10" i="11"/>
  <c r="H11" i="11"/>
  <c r="K76" i="12"/>
  <c r="J77" i="12"/>
  <c r="J34" i="12"/>
  <c r="G7" i="1"/>
  <c r="H90" i="12"/>
  <c r="J14" i="12"/>
  <c r="K14" i="12"/>
  <c r="G90" i="12"/>
  <c r="I90" i="12" l="1"/>
  <c r="K90" i="12" s="1"/>
  <c r="F90" i="12"/>
  <c r="B9" i="8" s="1"/>
  <c r="J10" i="1"/>
  <c r="K34" i="12"/>
  <c r="K43" i="12"/>
  <c r="J43" i="12"/>
  <c r="K79" i="12"/>
  <c r="J79" i="12"/>
  <c r="J11" i="1"/>
  <c r="J33" i="12" l="1"/>
  <c r="K33" i="12"/>
  <c r="J75" i="12"/>
  <c r="K75" i="12"/>
  <c r="J90" i="12" l="1"/>
  <c r="H9" i="1" l="1"/>
  <c r="H12" i="1"/>
  <c r="H13" i="1" l="1"/>
  <c r="D24" i="11"/>
  <c r="D22" i="11"/>
  <c r="D20" i="11"/>
  <c r="D18" i="11" l="1"/>
  <c r="D17" i="11" s="1"/>
  <c r="C71" i="9" l="1"/>
  <c r="C58" i="9"/>
  <c r="E26" i="11" l="1"/>
  <c r="E24" i="11" s="1"/>
  <c r="E19" i="11"/>
  <c r="E18" i="11" s="1"/>
  <c r="E21" i="11"/>
  <c r="E20" i="11" s="1"/>
  <c r="E23" i="11" l="1"/>
  <c r="E22" i="11" s="1"/>
  <c r="E17" i="11" s="1"/>
  <c r="C75" i="9"/>
  <c r="C8" i="9" l="1"/>
  <c r="C9" i="8" s="1"/>
  <c r="C8" i="8" s="1"/>
  <c r="C7" i="8" s="1"/>
  <c r="C9" i="9"/>
  <c r="C10" i="9"/>
  <c r="E55" i="9"/>
  <c r="G14" i="11" l="1"/>
  <c r="G7" i="11" s="1"/>
  <c r="I9" i="12"/>
  <c r="J10" i="12" l="1"/>
  <c r="K10" i="12"/>
  <c r="H7" i="11"/>
  <c r="I7" i="11"/>
  <c r="J7" i="1"/>
  <c r="I24" i="12"/>
  <c r="K24" i="12" s="1"/>
  <c r="J9" i="12"/>
  <c r="K9" i="12"/>
  <c r="B8" i="8"/>
  <c r="B7" i="8" s="1"/>
  <c r="J24" i="12" l="1"/>
  <c r="F53" i="9" l="1"/>
  <c r="F73" i="9" l="1"/>
  <c r="F66" i="9"/>
  <c r="F64" i="9"/>
  <c r="F60" i="9"/>
  <c r="F48" i="9"/>
  <c r="F13" i="9"/>
  <c r="F97" i="9"/>
  <c r="F92" i="9"/>
  <c r="F80" i="9"/>
  <c r="F100" i="9"/>
  <c r="F77" i="9"/>
  <c r="F112" i="9"/>
  <c r="F68" i="9" l="1"/>
  <c r="F44" i="9"/>
  <c r="D71" i="9"/>
  <c r="D62" i="9"/>
  <c r="D58" i="9"/>
  <c r="F21" i="11"/>
  <c r="F26" i="11"/>
  <c r="F22" i="9"/>
  <c r="D75" i="9" l="1"/>
  <c r="F19" i="11"/>
  <c r="F24" i="11"/>
  <c r="G21" i="11"/>
  <c r="F72" i="9"/>
  <c r="F63" i="9"/>
  <c r="F59" i="9"/>
  <c r="F23" i="11"/>
  <c r="G19" i="11"/>
  <c r="F16" i="9"/>
  <c r="G18" i="11" l="1"/>
  <c r="H19" i="11"/>
  <c r="G20" i="11"/>
  <c r="H21" i="11"/>
  <c r="F96" i="9"/>
  <c r="G26" i="11"/>
  <c r="I21" i="11"/>
  <c r="F22" i="11"/>
  <c r="F18" i="11"/>
  <c r="I19" i="11"/>
  <c r="F76" i="9"/>
  <c r="F12" i="9"/>
  <c r="E71" i="9"/>
  <c r="F71" i="9" s="1"/>
  <c r="E62" i="9"/>
  <c r="F62" i="9" s="1"/>
  <c r="E58" i="9"/>
  <c r="F58" i="9" s="1"/>
  <c r="D8" i="9"/>
  <c r="F75" i="9"/>
  <c r="H26" i="11" l="1"/>
  <c r="G24" i="11"/>
  <c r="I26" i="11"/>
  <c r="F17" i="11"/>
  <c r="D10" i="9"/>
  <c r="D9" i="8"/>
  <c r="D8" i="8" s="1"/>
  <c r="D7" i="8" s="1"/>
  <c r="G23" i="11"/>
  <c r="D9" i="9"/>
  <c r="H23" i="11" l="1"/>
  <c r="G22" i="11"/>
  <c r="G17" i="11" s="1"/>
  <c r="H17" i="11" s="1"/>
  <c r="I23" i="11"/>
  <c r="F15" i="9"/>
  <c r="F11" i="9"/>
  <c r="J9" i="1"/>
  <c r="I9" i="1"/>
  <c r="I17" i="11" l="1"/>
  <c r="L9" i="1"/>
  <c r="J12" i="1"/>
  <c r="E8" i="9"/>
  <c r="I12" i="1"/>
  <c r="G9" i="1"/>
  <c r="K9" i="1" s="1"/>
  <c r="L12" i="1" l="1"/>
  <c r="J13" i="1"/>
  <c r="F8" i="9"/>
  <c r="E9" i="8"/>
  <c r="E10" i="9"/>
  <c r="F10" i="9" s="1"/>
  <c r="E9" i="9"/>
  <c r="F9" i="9" s="1"/>
  <c r="I13" i="1"/>
  <c r="J24" i="1" l="1"/>
  <c r="J26" i="1" s="1"/>
  <c r="L13" i="1"/>
  <c r="F9" i="8"/>
  <c r="G9" i="8"/>
  <c r="E8" i="8"/>
  <c r="G12" i="1"/>
  <c r="K12" i="1" s="1"/>
  <c r="G13" i="1" l="1"/>
  <c r="K13" i="1" s="1"/>
  <c r="L24" i="1"/>
  <c r="K24" i="1"/>
  <c r="F8" i="8"/>
  <c r="G8" i="8"/>
  <c r="E7" i="8"/>
  <c r="G7" i="8" l="1"/>
  <c r="F7" i="8"/>
</calcChain>
</file>

<file path=xl/sharedStrings.xml><?xml version="1.0" encoding="utf-8"?>
<sst xmlns="http://schemas.openxmlformats.org/spreadsheetml/2006/main" count="467" uniqueCount="224">
  <si>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</si>
  <si>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</si>
  <si>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</si>
  <si>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</si>
  <si>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</si>
  <si>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</si>
  <si>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</si>
  <si>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</si>
  <si>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</si>
  <si>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</si>
  <si>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</si>
  <si>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Razred</t>
  </si>
  <si>
    <t>Skupina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</si>
  <si>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</si>
  <si>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</si>
  <si>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</si>
  <si>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</si>
  <si>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</si>
  <si>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</si>
  <si>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</si>
  <si>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</si>
  <si>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Primici od financijske imovine i zaduživanja</t>
  </si>
  <si>
    <t>Izdaci za financijsku imovinu i otplate zajmova</t>
  </si>
  <si>
    <t xml:space="preserve">Naziv 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</si>
  <si>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</si>
  <si>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</si>
  <si>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</si>
  <si>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</si>
  <si>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</si>
  <si>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</si>
  <si>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</si>
  <si>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</si>
  <si>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10 Socijalna zaštita</t>
  </si>
  <si>
    <t>109 Opći ekonomski, trgovački i poslovi vezani uz rad</t>
  </si>
  <si>
    <t>Sredstva učešća za pomoći</t>
  </si>
  <si>
    <t>Rashodi za nabavu proizvedene dugotrajne imovine</t>
  </si>
  <si>
    <t>Europski socijalni fond (ESF)</t>
  </si>
  <si>
    <t>Pomoći od EU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</si>
  <si>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</si>
  <si>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</si>
  <si>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</si>
  <si>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</si>
  <si>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</si>
  <si>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</si>
  <si>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</si>
  <si>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</si>
  <si>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</si>
  <si>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</si>
  <si>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</si>
  <si>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</si>
  <si>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</si>
  <si>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</si>
  <si>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</si>
  <si>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</si>
  <si>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(bruto)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</si>
  <si>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</si>
  <si>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</si>
  <si>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</si>
  <si>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</si>
  <si>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</si>
  <si>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</si>
  <si>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</si>
  <si>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</si>
  <si>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</si>
  <si>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</si>
  <si>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</si>
  <si>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</si>
  <si>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</si>
  <si>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</si>
  <si>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</si>
  <si>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</si>
  <si>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</si>
  <si>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</si>
  <si>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</si>
  <si>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</si>
  <si>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</si>
  <si>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</si>
  <si>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</si>
  <si>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</si>
  <si>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</si>
  <si>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</si>
  <si>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</si>
  <si>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</si>
  <si>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</si>
  <si>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</si>
  <si>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</si>
  <si>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</si>
  <si>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</si>
  <si>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</si>
  <si>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</si>
  <si>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</si>
  <si>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</si>
  <si>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</si>
  <si>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</si>
  <si>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</si>
  <si>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</si>
  <si>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</si>
  <si>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</si>
  <si>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</si>
  <si>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</si>
  <si>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</si>
  <si>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</si>
  <si>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</si>
  <si>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</si>
  <si>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</si>
  <si>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</si>
  <si>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</si>
  <si>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</si>
  <si>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</si>
  <si>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</si>
  <si>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</si>
  <si>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</si>
  <si>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</si>
  <si>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</si>
  <si>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</si>
  <si>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</si>
  <si>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</si>
  <si>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</si>
  <si>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</si>
  <si>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</si>
  <si>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</si>
  <si>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</si>
  <si>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</si>
  <si>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</si>
  <si>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</si>
  <si>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</si>
  <si>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</si>
  <si>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</si>
  <si>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</si>
  <si>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</si>
  <si>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</si>
  <si>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</si>
  <si>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</si>
  <si>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</si>
  <si>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</si>
  <si>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</si>
  <si>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</si>
  <si>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</si>
  <si>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</si>
  <si>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</si>
  <si>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</si>
  <si>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</si>
  <si>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</si>
  <si>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</si>
  <si>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T772005</t>
  </si>
  <si>
    <t>OP učinkoviti ljudski potencijali 2014.-2020.</t>
  </si>
  <si>
    <t xml:space="preserve">     12</t>
  </si>
  <si>
    <t xml:space="preserve">         3111</t>
  </si>
  <si>
    <t xml:space="preserve">         3238</t>
  </si>
  <si>
    <t xml:space="preserve">     561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</si>
  <si>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</si>
  <si>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</si>
  <si>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</si>
  <si>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</si>
  <si>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PREDSJEDNIK UPRAVNOG VIJEĆA</t>
  </si>
  <si>
    <t>Iskra Primorac</t>
  </si>
  <si>
    <t>Dražen Opalić</t>
  </si>
  <si>
    <t>Ukupni prihodi</t>
  </si>
  <si>
    <t>Komunikacijska oprema</t>
  </si>
  <si>
    <t xml:space="preserve">Ukupni rashodi </t>
  </si>
  <si>
    <t>Indeks</t>
  </si>
  <si>
    <t xml:space="preserve">RAČUN FINANCIRANJA </t>
  </si>
  <si>
    <t>Naziv</t>
  </si>
  <si>
    <t xml:space="preserve">    51</t>
  </si>
  <si>
    <t>5=4/3*100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</si>
  <si>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</si>
  <si>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</si>
  <si>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</si>
  <si>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</si>
  <si>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</si>
  <si>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</si>
  <si>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</si>
  <si>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</si>
  <si>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</si>
  <si>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Izvorni plan 2023.</t>
  </si>
  <si>
    <t>Tekući plan 2023.</t>
  </si>
  <si>
    <t>Izvorni plan za 2023.</t>
  </si>
  <si>
    <t>Tekući plan za 2023.</t>
  </si>
  <si>
    <t>7=5/4*100</t>
  </si>
  <si>
    <t>6=5/2*100</t>
  </si>
  <si>
    <t xml:space="preserve">Indeks </t>
  </si>
  <si>
    <t>6=5/4*100</t>
  </si>
  <si>
    <t>Prihodi za posebne namjene</t>
  </si>
  <si>
    <t>Pomoći</t>
  </si>
  <si>
    <t>Fondovi EU</t>
  </si>
  <si>
    <t>ADMINISTRACIJA I UPRAVLJANJE SREDIŠNJEG REGISTRA OSIGURANIKA</t>
  </si>
  <si>
    <t>1.2.  SAŽETAK RAČUNA PRIHODA I RASHODA</t>
  </si>
  <si>
    <t xml:space="preserve">1.2. RAČUN PRIHODA I RASHODA </t>
  </si>
  <si>
    <t>1.2.3. IZVJEŠTAJ O RASHODI PREMA FUNKCIJSKOJ KLASIFIKACIJI</t>
  </si>
  <si>
    <t>1.3. RAČUN FINANCIRANJA</t>
  </si>
  <si>
    <t>6=5/3*100</t>
  </si>
  <si>
    <t>1.2.1. PRIHODI PREMA EKONOMSKOJ KLASIFIKACIJI</t>
  </si>
  <si>
    <t>1.2.1. RASHODI PREMA EKONOMSKOJ KLASIFIKACIJI</t>
  </si>
  <si>
    <t>1.3. SAŽETAK RAČUNA FINANCIRANJA I PRIJENOS SREDSTAVA U SLJEDEĆU GODINU</t>
  </si>
  <si>
    <t>RAZLIKA PRIMITAKA I IZDATAKA</t>
  </si>
  <si>
    <t>1. OPĆI DIO</t>
  </si>
  <si>
    <t>2. POSEBNI DIO</t>
  </si>
  <si>
    <t>IZVJEŠTAJ  PO PROGRAMSKOJ KLASIFIKACIJI</t>
  </si>
  <si>
    <t>UKUPNI PRIHODI</t>
  </si>
  <si>
    <t>UKUPNI RASODI</t>
  </si>
  <si>
    <t>1.3. 1. IZVJEŠTAJ RAČUNA FINANCIRANJA PREMA EKONOMSKOJ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</si>
  <si>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</si>
  <si>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</si>
  <si>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</si>
  <si>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</si>
  <si>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1.3. 2. IZVJEŠTAJ RAČUNA FINANCIRANJA PREMA IZVORIMA FINANCIRANJA</t>
  </si>
  <si>
    <t>UKUPNO PRIMICI</t>
  </si>
  <si>
    <t>Sredstva učešća u pomoći</t>
  </si>
  <si>
    <t>UKUPNO IZDACI</t>
  </si>
  <si>
    <t>1.2.2. IZVJEŠTAJ O PRIHODIMA I RASHODIMA PREMA IZVORIMA FINANCIRANJA</t>
  </si>
  <si>
    <t>Podskupina</t>
  </si>
  <si>
    <t>Odjeljak</t>
  </si>
  <si>
    <t xml:space="preserve">Podskupina </t>
  </si>
  <si>
    <t>Izvršenje 2023.</t>
  </si>
  <si>
    <t>Izvršenje 2022.</t>
  </si>
  <si>
    <t>IZVJEŠTAJ O IZVRŠENJU FINANCIJSKOG PLANA ZA 2023. GODINU</t>
  </si>
  <si>
    <t xml:space="preserve">1.1.  SAŽETAK RAČUNA PRIHODA I RASHODA I SAŽETAK RAČUNA FINANCIRANJA </t>
  </si>
  <si>
    <t>Kapitalne pomoći od institucija i tijela  EU</t>
  </si>
  <si>
    <t>Izvršenje  2022.</t>
  </si>
  <si>
    <t>GODIŠNJI IZVJEŠTAJ O IZVRŠENJU FINANCIJSKOG PLANA ZA 2023.g.</t>
  </si>
  <si>
    <t>Zagreb,  veljača 2024. godine</t>
  </si>
  <si>
    <t>U Zagrebu, 29. veljača 2024. godine</t>
  </si>
  <si>
    <t>KLASA: 401-01/23-01/34</t>
  </si>
  <si>
    <t>URBROJ: 353-06-01/1-24-4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</si>
</sst>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75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0" fillId="0" borderId="0" xfId="0" applyFont="1" applyBorder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" fontId="29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30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1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1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7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1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4" fontId="12" fillId="0" borderId="0" xfId="0" applyNumberFormat="1" applyFont="1" applyAlignment="1">
      <alignment horizontal="center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 applyFill="1" applyBorder="1" applyAlignment="1" applyProtection="1">
      <alignment vertical="center" wrapText="1"/>
    </xf>
    <xf numFmtId="3" fontId="17" fillId="4" borderId="3" xfId="0" applyNumberFormat="1" applyFont="1" applyFill="1" applyBorder="1" applyAlignment="1">
      <alignment horizontal="center" vertical="center" wrapText="1"/>
    </xf>
    <xf numFmtId="3" fontId="17" fillId="4" borderId="3" xfId="0" applyNumberFormat="1" applyFont="1" applyFill="1" applyBorder="1" applyAlignment="1">
      <alignment horizontal="center" vertical="center"/>
    </xf>
    <xf numFmtId="3" fontId="34" fillId="5" borderId="3" xfId="0" applyNumberFormat="1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3" fontId="34" fillId="0" borderId="3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6" fillId="0" borderId="0" xfId="0" applyFont="1"/>
    <xf numFmtId="0" fontId="17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vertical="center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3" fontId="23" fillId="5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8" fillId="3" borderId="3" xfId="0" applyFont="1" applyFill="1" applyBorder="1" applyAlignment="1">
      <alignment horizontal="left" vertical="center" indent="1"/>
    </xf>
    <xf numFmtId="0" fontId="28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7" fillId="2" borderId="3" xfId="2" applyFont="1" applyFill="1" applyBorder="1" applyAlignment="1">
      <alignment horizontal="center" vertical="center" wrapText="1"/>
    </xf>
    <xf numFmtId="3" fontId="27" fillId="4" borderId="3" xfId="0" applyNumberFormat="1" applyFont="1" applyFill="1" applyBorder="1" applyAlignment="1">
      <alignment horizontal="center" vertical="center" wrapText="1"/>
    </xf>
    <xf numFmtId="0" fontId="27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8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0" fontId="23" fillId="2" borderId="5" xfId="3" applyFont="1" applyFill="1" applyBorder="1" applyAlignment="1">
      <alignment horizontal="center"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8" fillId="2" borderId="3" xfId="0" quotePrefix="1" applyFont="1" applyFill="1" applyBorder="1" applyAlignment="1">
      <alignment horizontal="left" vertical="center"/>
    </xf>
    <xf numFmtId="0" fontId="28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0" fontId="1" fillId="0" borderId="7" xfId="0" applyFont="1" applyBorder="1" applyAlignment="1">
      <alignment horizontal="center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7" fillId="0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/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4" fontId="1" fillId="0" borderId="3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/>
    <xf numFmtId="4" fontId="23" fillId="0" borderId="3" xfId="0" applyNumberFormat="1" applyFont="1" applyBorder="1"/>
    <xf numFmtId="4" fontId="24" fillId="3" borderId="3" xfId="0" applyNumberFormat="1" applyFont="1" applyFill="1" applyBorder="1"/>
    <xf numFmtId="4" fontId="24" fillId="0" borderId="3" xfId="0" applyNumberFormat="1" applyFont="1" applyBorder="1"/>
    <xf numFmtId="4" fontId="31" fillId="0" borderId="0" xfId="0" applyNumberFormat="1" applyFont="1"/>
    <xf numFmtId="4" fontId="3" fillId="0" borderId="3" xfId="0" applyNumberFormat="1" applyFont="1" applyBorder="1"/>
    <xf numFmtId="4" fontId="3" fillId="3" borderId="3" xfId="0" applyNumberFormat="1" applyFont="1" applyFill="1" applyBorder="1"/>
    <xf numFmtId="4" fontId="3" fillId="0" borderId="0" xfId="0" applyNumberFormat="1" applyFont="1" applyFill="1"/>
    <xf numFmtId="4" fontId="29" fillId="0" borderId="0" xfId="0" applyNumberFormat="1" applyFont="1" applyFill="1"/>
    <xf numFmtId="4" fontId="24" fillId="0" borderId="3" xfId="0" applyNumberFormat="1" applyFont="1" applyFill="1" applyBorder="1" applyAlignment="1" applyProtection="1">
      <alignment horizontal="right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27" fillId="3" borderId="1" xfId="0" quotePrefix="1" applyNumberFormat="1" applyFont="1" applyFill="1" applyBorder="1" applyAlignment="1" applyProtection="1">
      <alignment horizontal="left" vertical="center" wrapText="1"/>
    </xf>
    <xf numFmtId="0" fontId="27" fillId="3" borderId="2" xfId="0" quotePrefix="1" applyNumberFormat="1" applyFont="1" applyFill="1" applyBorder="1" applyAlignment="1" applyProtection="1">
      <alignment horizontal="left" vertical="center" wrapText="1"/>
    </xf>
    <xf numFmtId="0" fontId="27" fillId="3" borderId="4" xfId="0" quotePrefix="1" applyNumberFormat="1" applyFont="1" applyFill="1" applyBorder="1" applyAlignment="1" applyProtection="1">
      <alignment horizontal="left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3" fillId="2" borderId="0" xfId="2" applyFont="1" applyFill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 wrapText="1"/>
    </xf>
    <xf numFmtId="0" fontId="17" fillId="2" borderId="2" xfId="0" applyNumberFormat="1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1" fillId="2" borderId="3" xfId="0" quotePrefix="1" applyFont="1" applyFill="1" applyBorder="1" applyAlignment="1">
      <alignment horizontal="center" vertical="center"/>
    </xf>
    <xf numFmtId="0" fontId="19" fillId="2" borderId="3" xfId="0" quotePrefix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4" fillId="2" borderId="0" xfId="3" applyFont="1" applyFill="1" applyAlignment="1">
      <alignment horizontal="center" wrapText="1"/>
    </xf>
    <xf numFmtId="0" fontId="27" fillId="2" borderId="10" xfId="3" applyFont="1" applyFill="1" applyBorder="1" applyAlignment="1">
      <alignment horizontal="center" vertical="center" wrapText="1"/>
    </xf>
    <xf numFmtId="0" fontId="27" fillId="2" borderId="11" xfId="3" applyFont="1" applyFill="1" applyBorder="1" applyAlignment="1">
      <alignment horizontal="center" vertical="center" wrapText="1"/>
    </xf>
    <xf numFmtId="0" fontId="27" fillId="2" borderId="12" xfId="3" applyFont="1" applyFill="1" applyBorder="1" applyAlignment="1">
      <alignment horizontal="center"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3" fillId="2" borderId="13" xfId="3" applyFont="1" applyFill="1" applyBorder="1" applyAlignment="1">
      <alignment horizontal="center" vertical="center" wrapText="1"/>
    </xf>
    <xf numFmtId="0" fontId="23" fillId="2" borderId="14" xfId="3" applyFont="1" applyFill="1" applyBorder="1" applyAlignment="1">
      <alignment horizontal="center" vertical="center" wrapText="1"/>
    </xf>
    <xf numFmtId="0" fontId="23" fillId="2" borderId="15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</cellXfs>
  <cellStyles count="4">
    <cellStyle name="Normalno" xfId="0" builtinId="0"/>
    <cellStyle name="Normalno 2" xfId="2"/>
    <cellStyle name="Normalno 3 3" xfId="3"/>
    <cellStyle name="Obično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opLeftCell="A4" workbookViewId="0">
      <selection activeCell="R17" sqref="R17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203"/>
      <c r="M2" s="203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206"/>
      <c r="M4" s="206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5.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207" t="s">
        <v>219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</row>
    <row r="12" spans="1:15" ht="18.75" x14ac:dyDescent="0.3">
      <c r="A12" s="204"/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205" t="s">
        <v>220</v>
      </c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</row>
  </sheetData>
  <mergeCells count="5">
    <mergeCell ref="L2:M2"/>
    <mergeCell ref="A12:N12"/>
    <mergeCell ref="A21:N21"/>
    <mergeCell ref="L4:M4"/>
    <mergeCell ref="A11:O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="90" zoomScaleNormal="90" workbookViewId="0">
      <selection activeCell="P16" sqref="P16"/>
    </sheetView>
  </sheetViews>
  <sheetFormatPr defaultRowHeight="15" x14ac:dyDescent="0.25"/>
  <cols>
    <col min="1" max="1" width="9.140625" style="89"/>
    <col min="6" max="6" width="21.7109375" customWidth="1"/>
    <col min="7" max="7" width="22.140625" customWidth="1"/>
    <col min="8" max="10" width="22" customWidth="1"/>
    <col min="11" max="12" width="14.28515625" customWidth="1"/>
  </cols>
  <sheetData>
    <row r="1" spans="1:12" ht="37.5" customHeight="1" x14ac:dyDescent="0.25">
      <c r="B1" s="220" t="s">
        <v>215</v>
      </c>
      <c r="C1" s="220"/>
      <c r="D1" s="220"/>
      <c r="E1" s="220"/>
      <c r="F1" s="220"/>
      <c r="G1" s="220"/>
      <c r="H1" s="220"/>
      <c r="I1" s="220"/>
      <c r="J1" s="220"/>
      <c r="K1" s="220"/>
      <c r="L1" s="141"/>
    </row>
    <row r="2" spans="1:12" ht="37.5" customHeight="1" x14ac:dyDescent="0.25">
      <c r="B2" s="147"/>
      <c r="C2" s="147"/>
      <c r="D2" s="147"/>
      <c r="E2" s="147"/>
      <c r="F2" s="220" t="s">
        <v>195</v>
      </c>
      <c r="G2" s="220"/>
      <c r="H2" s="220"/>
      <c r="I2" s="220"/>
      <c r="J2" s="147"/>
      <c r="K2" s="147"/>
      <c r="L2" s="147"/>
    </row>
    <row r="3" spans="1:12" ht="37.5" customHeight="1" x14ac:dyDescent="0.25">
      <c r="B3" s="85"/>
      <c r="C3" s="85"/>
      <c r="D3" s="220" t="s">
        <v>216</v>
      </c>
      <c r="E3" s="220"/>
      <c r="F3" s="220"/>
      <c r="G3" s="220"/>
      <c r="H3" s="220"/>
      <c r="I3" s="220"/>
      <c r="J3" s="220"/>
      <c r="K3" s="85"/>
      <c r="L3" s="141"/>
    </row>
    <row r="4" spans="1:12" ht="25.5" customHeight="1" x14ac:dyDescent="0.25">
      <c r="B4" s="225" t="s">
        <v>186</v>
      </c>
      <c r="C4" s="225"/>
      <c r="D4" s="225"/>
      <c r="E4" s="225"/>
      <c r="F4" s="225"/>
      <c r="G4" s="225"/>
      <c r="H4" s="225"/>
      <c r="I4" s="225"/>
      <c r="J4" s="225"/>
      <c r="K4" s="225"/>
      <c r="L4" s="143"/>
    </row>
    <row r="5" spans="1:12" ht="35.25" customHeight="1" x14ac:dyDescent="0.25">
      <c r="A5" s="90" t="s">
        <v>11</v>
      </c>
      <c r="B5" s="210" t="s">
        <v>162</v>
      </c>
      <c r="C5" s="210"/>
      <c r="D5" s="210"/>
      <c r="E5" s="210"/>
      <c r="F5" s="210"/>
      <c r="G5" s="39" t="s">
        <v>214</v>
      </c>
      <c r="H5" s="39" t="s">
        <v>174</v>
      </c>
      <c r="I5" s="39" t="s">
        <v>175</v>
      </c>
      <c r="J5" s="39" t="s">
        <v>213</v>
      </c>
      <c r="K5" s="39" t="s">
        <v>180</v>
      </c>
      <c r="L5" s="39" t="s">
        <v>180</v>
      </c>
    </row>
    <row r="6" spans="1:12" ht="17.25" customHeight="1" x14ac:dyDescent="0.25">
      <c r="A6" s="210">
        <v>1</v>
      </c>
      <c r="B6" s="210"/>
      <c r="C6" s="210"/>
      <c r="D6" s="210"/>
      <c r="E6" s="210"/>
      <c r="F6" s="210"/>
      <c r="G6" s="39">
        <v>2</v>
      </c>
      <c r="H6" s="39">
        <v>3</v>
      </c>
      <c r="I6" s="39">
        <v>4</v>
      </c>
      <c r="J6" s="39">
        <v>5</v>
      </c>
      <c r="K6" s="39" t="s">
        <v>190</v>
      </c>
      <c r="L6" s="39" t="s">
        <v>178</v>
      </c>
    </row>
    <row r="7" spans="1:12" ht="18" customHeight="1" x14ac:dyDescent="0.25">
      <c r="A7" s="91">
        <v>6</v>
      </c>
      <c r="B7" s="226" t="s">
        <v>1</v>
      </c>
      <c r="C7" s="227"/>
      <c r="D7" s="227"/>
      <c r="E7" s="227"/>
      <c r="F7" s="228"/>
      <c r="G7" s="177">
        <f>+'Račun prihoda i rashoda'!F9</f>
        <v>11217194.890000001</v>
      </c>
      <c r="H7" s="177">
        <f>+'Račun prihoda i rashoda'!G9</f>
        <v>13134116</v>
      </c>
      <c r="I7" s="177">
        <f>+'Račun prihoda i rashoda'!H9</f>
        <v>13134116</v>
      </c>
      <c r="J7" s="177">
        <f>+'Račun prihoda i rashoda'!I9</f>
        <v>12316450.280000001</v>
      </c>
      <c r="K7" s="177"/>
      <c r="L7" s="177"/>
    </row>
    <row r="8" spans="1:12" ht="18" customHeight="1" x14ac:dyDescent="0.25">
      <c r="A8" s="91">
        <v>7</v>
      </c>
      <c r="B8" s="92" t="s">
        <v>2</v>
      </c>
      <c r="C8" s="93"/>
      <c r="D8" s="93"/>
      <c r="E8" s="93"/>
      <c r="F8" s="93"/>
      <c r="G8" s="177">
        <v>0</v>
      </c>
      <c r="H8" s="177">
        <v>0</v>
      </c>
      <c r="I8" s="177">
        <v>0</v>
      </c>
      <c r="J8" s="177">
        <f t="shared" ref="J8" si="0">K8</f>
        <v>0</v>
      </c>
      <c r="K8" s="177"/>
      <c r="L8" s="177"/>
    </row>
    <row r="9" spans="1:12" ht="18" customHeight="1" x14ac:dyDescent="0.25">
      <c r="A9" s="211" t="s">
        <v>0</v>
      </c>
      <c r="B9" s="212"/>
      <c r="C9" s="212"/>
      <c r="D9" s="212"/>
      <c r="E9" s="212"/>
      <c r="F9" s="213"/>
      <c r="G9" s="178">
        <f>+G7+G8</f>
        <v>11217194.890000001</v>
      </c>
      <c r="H9" s="178">
        <f>+H7+H8</f>
        <v>13134116</v>
      </c>
      <c r="I9" s="178">
        <f>+I7+I8</f>
        <v>13134116</v>
      </c>
      <c r="J9" s="178">
        <f>+J7+J8</f>
        <v>12316450.280000001</v>
      </c>
      <c r="K9" s="178">
        <f>+J9/G9*100</f>
        <v>109.7997351457268</v>
      </c>
      <c r="L9" s="178">
        <f>+J9/I9*100</f>
        <v>93.774489885729665</v>
      </c>
    </row>
    <row r="10" spans="1:12" ht="18" customHeight="1" x14ac:dyDescent="0.25">
      <c r="A10" s="91">
        <v>3</v>
      </c>
      <c r="B10" s="230" t="s">
        <v>4</v>
      </c>
      <c r="C10" s="227"/>
      <c r="D10" s="227"/>
      <c r="E10" s="227"/>
      <c r="F10" s="227"/>
      <c r="G10" s="177">
        <f>+'Račun prihoda i rashoda'!F33</f>
        <v>8408977.6799999997</v>
      </c>
      <c r="H10" s="177">
        <f>+'Račun prihoda i rashoda'!G33</f>
        <v>9833964</v>
      </c>
      <c r="I10" s="177">
        <f>+'Račun prihoda i rashoda'!H33</f>
        <v>9294064</v>
      </c>
      <c r="J10" s="177">
        <f>+'Račun prihoda i rashoda'!I33</f>
        <v>8635978.0700000022</v>
      </c>
      <c r="K10" s="202"/>
      <c r="L10" s="202"/>
    </row>
    <row r="11" spans="1:12" ht="18" customHeight="1" x14ac:dyDescent="0.25">
      <c r="A11" s="91">
        <v>4</v>
      </c>
      <c r="B11" s="229" t="s">
        <v>5</v>
      </c>
      <c r="C11" s="228"/>
      <c r="D11" s="228"/>
      <c r="E11" s="228"/>
      <c r="F11" s="228"/>
      <c r="G11" s="179">
        <f>+'Račun prihoda i rashoda'!F75</f>
        <v>174784.45</v>
      </c>
      <c r="H11" s="179">
        <f>+'Račun prihoda i rashoda'!G75</f>
        <v>1913066</v>
      </c>
      <c r="I11" s="179">
        <f>+'Račun prihoda i rashoda'!H75</f>
        <v>873066</v>
      </c>
      <c r="J11" s="179">
        <f>+'Račun prihoda i rashoda'!I75</f>
        <v>647592.20000000007</v>
      </c>
      <c r="K11" s="202"/>
      <c r="L11" s="202"/>
    </row>
    <row r="12" spans="1:12" ht="18" customHeight="1" x14ac:dyDescent="0.25">
      <c r="A12" s="148" t="s">
        <v>3</v>
      </c>
      <c r="B12" s="149"/>
      <c r="C12" s="149"/>
      <c r="D12" s="149"/>
      <c r="E12" s="149"/>
      <c r="F12" s="150"/>
      <c r="G12" s="178">
        <f>+G10+G11</f>
        <v>8583762.129999999</v>
      </c>
      <c r="H12" s="178">
        <f>+H10+H11</f>
        <v>11747030</v>
      </c>
      <c r="I12" s="178">
        <f>+I10+I11</f>
        <v>10167130</v>
      </c>
      <c r="J12" s="178">
        <f>+J10+J11</f>
        <v>9283570.2700000014</v>
      </c>
      <c r="K12" s="178">
        <f>+J12/G12*100</f>
        <v>108.152697260263</v>
      </c>
      <c r="L12" s="178">
        <f>+J12/I12*100</f>
        <v>91.309644609639122</v>
      </c>
    </row>
    <row r="13" spans="1:12" ht="18" customHeight="1" x14ac:dyDescent="0.25">
      <c r="A13" s="214" t="s">
        <v>6</v>
      </c>
      <c r="B13" s="215"/>
      <c r="C13" s="215"/>
      <c r="D13" s="215"/>
      <c r="E13" s="215"/>
      <c r="F13" s="216"/>
      <c r="G13" s="178">
        <f>+G9-G12</f>
        <v>2633432.7600000016</v>
      </c>
      <c r="H13" s="178">
        <f>+H9-H12</f>
        <v>1387086</v>
      </c>
      <c r="I13" s="178">
        <f>+I9-I12</f>
        <v>2966986</v>
      </c>
      <c r="J13" s="178">
        <f>+J9-J12</f>
        <v>3032880.01</v>
      </c>
      <c r="K13" s="178">
        <f>+J13/G13*100</f>
        <v>115.16831020208002</v>
      </c>
      <c r="L13" s="178">
        <f>+J13/I13*100</f>
        <v>102.2209073450296</v>
      </c>
    </row>
    <row r="14" spans="1:12" ht="15.75" x14ac:dyDescent="0.25">
      <c r="B14" s="40"/>
      <c r="C14" s="41"/>
      <c r="D14" s="41"/>
      <c r="E14" s="41"/>
      <c r="F14" s="41"/>
      <c r="G14" s="42"/>
      <c r="H14" s="42"/>
      <c r="I14" s="42"/>
      <c r="J14" s="42"/>
      <c r="K14" s="42"/>
      <c r="L14" s="42"/>
    </row>
    <row r="15" spans="1:12" ht="15.75" x14ac:dyDescent="0.25">
      <c r="B15" s="146"/>
      <c r="C15" s="41"/>
      <c r="D15" s="41"/>
      <c r="E15" s="41"/>
      <c r="F15" s="41"/>
      <c r="G15" s="42"/>
      <c r="H15" s="42"/>
      <c r="I15" s="42"/>
      <c r="J15" s="42"/>
      <c r="K15" s="42"/>
      <c r="L15" s="42"/>
    </row>
    <row r="16" spans="1:12" ht="27.75" customHeight="1" x14ac:dyDescent="0.25">
      <c r="B16" s="223" t="s">
        <v>193</v>
      </c>
      <c r="C16" s="224"/>
      <c r="D16" s="224"/>
      <c r="E16" s="224"/>
      <c r="F16" s="224"/>
      <c r="G16" s="224"/>
      <c r="H16" s="224"/>
      <c r="I16" s="224"/>
      <c r="J16" s="224"/>
      <c r="K16" s="224"/>
      <c r="L16" s="142"/>
    </row>
    <row r="17" spans="1:12" ht="2.25" customHeight="1" x14ac:dyDescent="0.25">
      <c r="B17" s="40"/>
      <c r="C17" s="41"/>
      <c r="D17" s="41"/>
      <c r="E17" s="41"/>
      <c r="F17" s="41"/>
      <c r="G17" s="42"/>
      <c r="H17" s="42"/>
      <c r="I17" s="42"/>
      <c r="J17" s="42"/>
      <c r="K17" s="42"/>
      <c r="L17" s="42"/>
    </row>
    <row r="18" spans="1:12" ht="35.25" customHeight="1" x14ac:dyDescent="0.25">
      <c r="A18" s="133" t="s">
        <v>11</v>
      </c>
      <c r="B18" s="221" t="s">
        <v>161</v>
      </c>
      <c r="C18" s="222"/>
      <c r="D18" s="222"/>
      <c r="E18" s="222"/>
      <c r="F18" s="222"/>
      <c r="G18" s="39" t="s">
        <v>214</v>
      </c>
      <c r="H18" s="39" t="s">
        <v>174</v>
      </c>
      <c r="I18" s="39" t="s">
        <v>175</v>
      </c>
      <c r="J18" s="39" t="s">
        <v>213</v>
      </c>
      <c r="K18" s="39" t="s">
        <v>180</v>
      </c>
      <c r="L18" s="39" t="s">
        <v>180</v>
      </c>
    </row>
    <row r="19" spans="1:12" ht="17.25" customHeight="1" x14ac:dyDescent="0.25">
      <c r="A19" s="210">
        <v>1</v>
      </c>
      <c r="B19" s="210"/>
      <c r="C19" s="210"/>
      <c r="D19" s="210"/>
      <c r="E19" s="210"/>
      <c r="F19" s="210"/>
      <c r="G19" s="39">
        <v>2</v>
      </c>
      <c r="H19" s="39">
        <v>3</v>
      </c>
      <c r="I19" s="39">
        <v>4</v>
      </c>
      <c r="J19" s="39">
        <v>5</v>
      </c>
      <c r="K19" s="39" t="s">
        <v>181</v>
      </c>
      <c r="L19" s="39" t="s">
        <v>181</v>
      </c>
    </row>
    <row r="20" spans="1:12" ht="18" customHeight="1" x14ac:dyDescent="0.25">
      <c r="A20" s="91">
        <v>8</v>
      </c>
      <c r="B20" s="208" t="s">
        <v>7</v>
      </c>
      <c r="C20" s="208"/>
      <c r="D20" s="208"/>
      <c r="E20" s="208"/>
      <c r="F20" s="233"/>
      <c r="G20" s="179">
        <v>0</v>
      </c>
      <c r="H20" s="179">
        <v>0</v>
      </c>
      <c r="I20" s="179">
        <v>0</v>
      </c>
      <c r="J20" s="179">
        <v>0</v>
      </c>
      <c r="K20" s="179">
        <v>0</v>
      </c>
      <c r="L20" s="179">
        <v>0</v>
      </c>
    </row>
    <row r="21" spans="1:12" ht="18" customHeight="1" x14ac:dyDescent="0.25">
      <c r="A21" s="91">
        <v>5</v>
      </c>
      <c r="B21" s="208" t="s">
        <v>8</v>
      </c>
      <c r="C21" s="209"/>
      <c r="D21" s="209"/>
      <c r="E21" s="209"/>
      <c r="F21" s="209"/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</row>
    <row r="22" spans="1:12" ht="18" customHeight="1" x14ac:dyDescent="0.25">
      <c r="A22" s="214" t="s">
        <v>194</v>
      </c>
      <c r="B22" s="215"/>
      <c r="C22" s="215"/>
      <c r="D22" s="215"/>
      <c r="E22" s="215"/>
      <c r="F22" s="216"/>
      <c r="G22" s="178">
        <v>0</v>
      </c>
      <c r="H22" s="178">
        <v>0</v>
      </c>
      <c r="I22" s="178">
        <v>0</v>
      </c>
      <c r="J22" s="178">
        <v>0</v>
      </c>
      <c r="K22" s="178">
        <v>0</v>
      </c>
      <c r="L22" s="178">
        <v>0</v>
      </c>
    </row>
    <row r="23" spans="1:12" ht="18" customHeight="1" x14ac:dyDescent="0.25">
      <c r="A23" s="91"/>
      <c r="B23" s="231" t="s">
        <v>30</v>
      </c>
      <c r="C23" s="231"/>
      <c r="D23" s="231"/>
      <c r="E23" s="231"/>
      <c r="F23" s="232"/>
      <c r="G23" s="179">
        <v>18345324.68</v>
      </c>
      <c r="H23" s="179">
        <v>20295155</v>
      </c>
      <c r="I23" s="179">
        <v>20295155</v>
      </c>
      <c r="J23" s="179">
        <v>20978757.84</v>
      </c>
      <c r="K23" s="179">
        <f>+J23/G23*100</f>
        <v>114.35479178447552</v>
      </c>
      <c r="L23" s="179">
        <f>+J23/I23*100</f>
        <v>103.36830558820567</v>
      </c>
    </row>
    <row r="24" spans="1:12" ht="18" customHeight="1" x14ac:dyDescent="0.25">
      <c r="A24" s="88"/>
      <c r="B24" s="231" t="s">
        <v>31</v>
      </c>
      <c r="C24" s="231"/>
      <c r="D24" s="231"/>
      <c r="E24" s="231"/>
      <c r="F24" s="232"/>
      <c r="G24" s="179">
        <v>-20978757.440000001</v>
      </c>
      <c r="H24" s="179">
        <v>-21682241</v>
      </c>
      <c r="I24" s="179">
        <v>-21682241</v>
      </c>
      <c r="J24" s="179">
        <f>-J13-J23</f>
        <v>-24011637.850000001</v>
      </c>
      <c r="K24" s="179">
        <f>+J24/G24*100</f>
        <v>114.45691156244189</v>
      </c>
      <c r="L24" s="179">
        <f>+J24/I24*100</f>
        <v>110.74333990660836</v>
      </c>
    </row>
    <row r="25" spans="1:12" ht="18" customHeight="1" x14ac:dyDescent="0.25">
      <c r="A25" s="214" t="s">
        <v>9</v>
      </c>
      <c r="B25" s="215"/>
      <c r="C25" s="215"/>
      <c r="D25" s="215"/>
      <c r="E25" s="215"/>
      <c r="F25" s="216"/>
      <c r="G25" s="178">
        <v>0</v>
      </c>
      <c r="H25" s="178">
        <v>0</v>
      </c>
      <c r="I25" s="178">
        <v>0</v>
      </c>
      <c r="J25" s="178">
        <v>0</v>
      </c>
      <c r="K25" s="178">
        <v>0</v>
      </c>
      <c r="L25" s="178">
        <v>0</v>
      </c>
    </row>
    <row r="26" spans="1:12" ht="18" customHeight="1" x14ac:dyDescent="0.25">
      <c r="A26" s="217" t="s">
        <v>10</v>
      </c>
      <c r="B26" s="218"/>
      <c r="C26" s="218"/>
      <c r="D26" s="218"/>
      <c r="E26" s="218"/>
      <c r="F26" s="219"/>
      <c r="G26" s="178">
        <f>+G23+G24</f>
        <v>-2633432.7600000016</v>
      </c>
      <c r="H26" s="178">
        <f>+H23+H24</f>
        <v>-1387086</v>
      </c>
      <c r="I26" s="178">
        <f>+I23+I24</f>
        <v>-1387086</v>
      </c>
      <c r="J26" s="178">
        <f>+J23+J24</f>
        <v>-3032880.0100000016</v>
      </c>
      <c r="K26" s="178">
        <v>0</v>
      </c>
      <c r="L26" s="178">
        <v>0</v>
      </c>
    </row>
    <row r="27" spans="1:12" ht="18" customHeight="1" x14ac:dyDescent="0.25">
      <c r="B27" s="36"/>
      <c r="C27" s="37"/>
      <c r="D27" s="37"/>
      <c r="E27" s="37"/>
      <c r="F27" s="37"/>
      <c r="G27" s="38"/>
      <c r="H27" s="38"/>
      <c r="I27" s="38"/>
      <c r="J27" s="38"/>
      <c r="K27" s="38"/>
      <c r="L27" s="38"/>
    </row>
    <row r="29" spans="1:12" x14ac:dyDescent="0.25">
      <c r="H29" s="145"/>
      <c r="J29" s="145"/>
    </row>
    <row r="30" spans="1:12" x14ac:dyDescent="0.25">
      <c r="G30" s="145"/>
      <c r="H30" s="145"/>
      <c r="I30" s="145"/>
      <c r="J30" s="145"/>
    </row>
    <row r="31" spans="1:12" x14ac:dyDescent="0.25">
      <c r="G31" s="145"/>
      <c r="H31" s="145"/>
      <c r="I31" s="145"/>
      <c r="J31" s="145"/>
    </row>
    <row r="32" spans="1:12" x14ac:dyDescent="0.25">
      <c r="G32" s="145"/>
      <c r="H32" s="145"/>
      <c r="I32" s="145"/>
      <c r="J32" s="145"/>
    </row>
    <row r="33" spans="7:10" x14ac:dyDescent="0.25">
      <c r="G33" s="145"/>
      <c r="H33" s="145"/>
      <c r="I33" s="145"/>
      <c r="J33" s="145"/>
    </row>
    <row r="34" spans="7:10" x14ac:dyDescent="0.25">
      <c r="G34" s="144"/>
      <c r="H34" s="144"/>
      <c r="I34" s="144"/>
      <c r="J34" s="144"/>
    </row>
    <row r="35" spans="7:10" x14ac:dyDescent="0.25">
      <c r="G35" s="144"/>
      <c r="H35" s="144"/>
      <c r="I35" s="144"/>
      <c r="J35" s="144"/>
    </row>
  </sheetData>
  <mergeCells count="21">
    <mergeCell ref="A25:F25"/>
    <mergeCell ref="A26:F26"/>
    <mergeCell ref="A22:F22"/>
    <mergeCell ref="A19:F19"/>
    <mergeCell ref="B1:K1"/>
    <mergeCell ref="B18:F18"/>
    <mergeCell ref="D3:J3"/>
    <mergeCell ref="B16:K16"/>
    <mergeCell ref="B4:K4"/>
    <mergeCell ref="B7:F7"/>
    <mergeCell ref="B11:F11"/>
    <mergeCell ref="B10:F10"/>
    <mergeCell ref="B23:F23"/>
    <mergeCell ref="B24:F24"/>
    <mergeCell ref="F2:I2"/>
    <mergeCell ref="B20:F20"/>
    <mergeCell ref="B21:F21"/>
    <mergeCell ref="B5:F5"/>
    <mergeCell ref="A6:F6"/>
    <mergeCell ref="A9:F9"/>
    <mergeCell ref="A13:F1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opLeftCell="A25" zoomScale="80" zoomScaleNormal="80" workbookViewId="0">
      <selection activeCell="Q41" sqref="Q41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2" style="16" customWidth="1"/>
    <col min="4" max="4" width="8.28515625" style="185" customWidth="1"/>
    <col min="5" max="5" width="68.5703125" style="16" customWidth="1"/>
    <col min="6" max="6" width="15.5703125" style="16" customWidth="1"/>
    <col min="7" max="8" width="16.85546875" style="16" customWidth="1"/>
    <col min="9" max="9" width="15.42578125" style="16" customWidth="1"/>
    <col min="10" max="13" width="9.140625" style="16"/>
    <col min="14" max="14" width="12.42578125" style="16" bestFit="1" customWidth="1"/>
    <col min="15" max="15" width="13.5703125" style="16" bestFit="1" customWidth="1"/>
    <col min="16" max="16384" width="9.140625" style="16"/>
  </cols>
  <sheetData>
    <row r="1" spans="1:11" ht="18" customHeight="1" x14ac:dyDescent="0.25">
      <c r="A1" s="72"/>
      <c r="B1" s="72"/>
      <c r="C1" s="72"/>
      <c r="D1" s="72"/>
      <c r="E1" s="72"/>
      <c r="F1" s="72"/>
      <c r="G1" s="72"/>
      <c r="H1" s="72"/>
      <c r="I1" s="72"/>
    </row>
    <row r="2" spans="1:11" ht="18.75" x14ac:dyDescent="0.25">
      <c r="A2" s="72"/>
      <c r="B2" s="72"/>
      <c r="C2" s="72"/>
      <c r="D2" s="72"/>
      <c r="E2" s="72"/>
      <c r="F2" s="72"/>
      <c r="G2" s="73"/>
      <c r="H2" s="73"/>
      <c r="I2" s="73"/>
    </row>
    <row r="3" spans="1:11" ht="18" customHeight="1" x14ac:dyDescent="0.25">
      <c r="A3" s="238" t="s">
        <v>187</v>
      </c>
      <c r="B3" s="239"/>
      <c r="C3" s="239"/>
      <c r="D3" s="239"/>
      <c r="E3" s="239"/>
      <c r="F3" s="239"/>
      <c r="G3" s="239"/>
      <c r="H3" s="239"/>
      <c r="I3" s="239"/>
    </row>
    <row r="4" spans="1:11" ht="18.75" x14ac:dyDescent="0.25">
      <c r="A4" s="72"/>
      <c r="B4" s="72"/>
      <c r="C4" s="72"/>
      <c r="D4" s="72"/>
      <c r="E4" s="72"/>
      <c r="F4" s="72"/>
      <c r="G4" s="73"/>
      <c r="H4" s="73"/>
      <c r="I4" s="73"/>
    </row>
    <row r="5" spans="1:11" ht="15.75" x14ac:dyDescent="0.25">
      <c r="A5" s="238" t="s">
        <v>191</v>
      </c>
      <c r="B5" s="240"/>
      <c r="C5" s="240"/>
      <c r="D5" s="240"/>
      <c r="E5" s="240"/>
      <c r="F5" s="240"/>
      <c r="G5" s="240"/>
      <c r="H5" s="240"/>
      <c r="I5" s="240"/>
    </row>
    <row r="6" spans="1:11" ht="18.75" x14ac:dyDescent="0.25">
      <c r="A6" s="72"/>
      <c r="B6" s="72"/>
      <c r="C6" s="72"/>
      <c r="D6" s="72"/>
      <c r="E6" s="72"/>
      <c r="F6" s="72"/>
      <c r="G6" s="73"/>
      <c r="H6" s="73"/>
      <c r="I6" s="73"/>
    </row>
    <row r="7" spans="1:11" ht="30" x14ac:dyDescent="0.25">
      <c r="A7" s="74" t="s">
        <v>11</v>
      </c>
      <c r="B7" s="74" t="s">
        <v>12</v>
      </c>
      <c r="C7" s="74" t="s">
        <v>210</v>
      </c>
      <c r="D7" s="45" t="s">
        <v>211</v>
      </c>
      <c r="E7" s="75" t="s">
        <v>23</v>
      </c>
      <c r="F7" s="83" t="s">
        <v>214</v>
      </c>
      <c r="G7" s="83" t="s">
        <v>174</v>
      </c>
      <c r="H7" s="83" t="s">
        <v>175</v>
      </c>
      <c r="I7" s="83" t="s">
        <v>213</v>
      </c>
      <c r="J7" s="74" t="s">
        <v>160</v>
      </c>
      <c r="K7" s="74" t="s">
        <v>160</v>
      </c>
    </row>
    <row r="8" spans="1:11" x14ac:dyDescent="0.25">
      <c r="A8" s="234">
        <v>1</v>
      </c>
      <c r="B8" s="234"/>
      <c r="C8" s="234"/>
      <c r="D8" s="234"/>
      <c r="E8" s="234"/>
      <c r="F8" s="76">
        <v>2</v>
      </c>
      <c r="G8" s="77">
        <v>3</v>
      </c>
      <c r="H8" s="77">
        <v>4</v>
      </c>
      <c r="I8" s="77">
        <v>5</v>
      </c>
      <c r="J8" s="76" t="s">
        <v>179</v>
      </c>
      <c r="K8" s="78" t="s">
        <v>178</v>
      </c>
    </row>
    <row r="9" spans="1:11" ht="15.75" customHeight="1" x14ac:dyDescent="0.25">
      <c r="A9" s="18">
        <v>6</v>
      </c>
      <c r="B9" s="18"/>
      <c r="C9" s="18"/>
      <c r="D9" s="183"/>
      <c r="E9" s="18" t="s">
        <v>13</v>
      </c>
      <c r="F9" s="180">
        <f>+F10+F14+F17+F20</f>
        <v>11217194.890000001</v>
      </c>
      <c r="G9" s="180">
        <f>+G10+G14+G17+G20</f>
        <v>13134116</v>
      </c>
      <c r="H9" s="180">
        <f>+H10+H14+H17+H20</f>
        <v>13134116</v>
      </c>
      <c r="I9" s="180">
        <f>+I10+I14+I17+I20</f>
        <v>12316450.280000001</v>
      </c>
      <c r="J9" s="191">
        <f>+I9/F9*100</f>
        <v>109.7997351457268</v>
      </c>
      <c r="K9" s="191">
        <f>+I9/H9*100</f>
        <v>93.774489885729665</v>
      </c>
    </row>
    <row r="10" spans="1:11" x14ac:dyDescent="0.25">
      <c r="A10" s="18"/>
      <c r="B10" s="18">
        <v>63</v>
      </c>
      <c r="C10" s="18"/>
      <c r="D10" s="183"/>
      <c r="E10" s="18" t="s">
        <v>28</v>
      </c>
      <c r="F10" s="180">
        <f>+F11</f>
        <v>852719.48</v>
      </c>
      <c r="G10" s="180">
        <v>2588758</v>
      </c>
      <c r="H10" s="180">
        <v>2588758</v>
      </c>
      <c r="I10" s="180">
        <f>+I11</f>
        <v>1398400.55</v>
      </c>
      <c r="J10" s="191">
        <f>+I10/F10*100</f>
        <v>163.99303437984085</v>
      </c>
      <c r="K10" s="191">
        <f>+I10/H10*100</f>
        <v>54.018202937470406</v>
      </c>
    </row>
    <row r="11" spans="1:11" x14ac:dyDescent="0.25">
      <c r="A11" s="19"/>
      <c r="B11" s="19"/>
      <c r="C11" s="19">
        <v>632</v>
      </c>
      <c r="D11" s="184"/>
      <c r="E11" s="19" t="s">
        <v>173</v>
      </c>
      <c r="F11" s="181">
        <f>+F12+F13</f>
        <v>852719.48</v>
      </c>
      <c r="G11" s="181"/>
      <c r="H11" s="181"/>
      <c r="I11" s="181">
        <f>+I12+I13</f>
        <v>1398400.55</v>
      </c>
      <c r="J11" s="192">
        <f t="shared" ref="J11" si="0">+I11/F11*100</f>
        <v>163.99303437984085</v>
      </c>
      <c r="K11" s="192"/>
    </row>
    <row r="12" spans="1:11" x14ac:dyDescent="0.25">
      <c r="A12" s="19"/>
      <c r="B12" s="19"/>
      <c r="C12" s="19"/>
      <c r="D12" s="188">
        <v>6323</v>
      </c>
      <c r="E12" s="19" t="s">
        <v>172</v>
      </c>
      <c r="F12" s="181">
        <v>852719.48</v>
      </c>
      <c r="G12" s="181"/>
      <c r="H12" s="181"/>
      <c r="I12" s="181">
        <v>1022073.18</v>
      </c>
      <c r="J12" s="192">
        <f t="shared" ref="J12" si="1">+I12/F12*100</f>
        <v>119.86042350058663</v>
      </c>
      <c r="K12" s="192"/>
    </row>
    <row r="13" spans="1:11" x14ac:dyDescent="0.25">
      <c r="A13" s="19"/>
      <c r="B13" s="19"/>
      <c r="C13" s="19"/>
      <c r="D13" s="188">
        <v>6324</v>
      </c>
      <c r="E13" s="19" t="s">
        <v>217</v>
      </c>
      <c r="F13" s="181"/>
      <c r="G13" s="181"/>
      <c r="H13" s="181"/>
      <c r="I13" s="181">
        <v>376327.37</v>
      </c>
      <c r="J13" s="192"/>
      <c r="K13" s="192"/>
    </row>
    <row r="14" spans="1:11" ht="30" x14ac:dyDescent="0.25">
      <c r="A14" s="20"/>
      <c r="B14" s="20">
        <v>65</v>
      </c>
      <c r="C14" s="20"/>
      <c r="D14" s="94"/>
      <c r="E14" s="18" t="s">
        <v>150</v>
      </c>
      <c r="F14" s="182">
        <f>+F15</f>
        <v>10213243.470000001</v>
      </c>
      <c r="G14" s="182">
        <v>10086933</v>
      </c>
      <c r="H14" s="182">
        <v>10086933</v>
      </c>
      <c r="I14" s="182">
        <f>+I15</f>
        <v>10670520.4</v>
      </c>
      <c r="J14" s="191">
        <f>+I14/F14*100</f>
        <v>104.47729393060283</v>
      </c>
      <c r="K14" s="191">
        <f>+I14/H14*100</f>
        <v>105.78557823274926</v>
      </c>
    </row>
    <row r="15" spans="1:11" x14ac:dyDescent="0.25">
      <c r="A15" s="19"/>
      <c r="B15" s="19"/>
      <c r="C15" s="19">
        <v>652</v>
      </c>
      <c r="D15" s="184"/>
      <c r="E15" s="19" t="s">
        <v>171</v>
      </c>
      <c r="F15" s="181">
        <f>+F16</f>
        <v>10213243.470000001</v>
      </c>
      <c r="G15" s="181"/>
      <c r="H15" s="181"/>
      <c r="I15" s="181">
        <f>+I16</f>
        <v>10670520.4</v>
      </c>
      <c r="J15" s="192">
        <f t="shared" ref="J15:J16" si="2">+I15/F15*100</f>
        <v>104.47729393060283</v>
      </c>
      <c r="K15" s="192"/>
    </row>
    <row r="16" spans="1:11" x14ac:dyDescent="0.25">
      <c r="A16" s="19"/>
      <c r="B16" s="19"/>
      <c r="C16" s="19"/>
      <c r="D16" s="188">
        <v>6526</v>
      </c>
      <c r="E16" s="19" t="s">
        <v>170</v>
      </c>
      <c r="F16" s="181">
        <v>10213243.470000001</v>
      </c>
      <c r="G16" s="181"/>
      <c r="H16" s="181"/>
      <c r="I16" s="181">
        <v>10670520.4</v>
      </c>
      <c r="J16" s="192">
        <f t="shared" si="2"/>
        <v>104.47729393060283</v>
      </c>
      <c r="K16" s="192"/>
    </row>
    <row r="17" spans="1:11" ht="30" x14ac:dyDescent="0.25">
      <c r="A17" s="20"/>
      <c r="B17" s="20">
        <v>66</v>
      </c>
      <c r="C17" s="20"/>
      <c r="D17" s="94"/>
      <c r="E17" s="18" t="s">
        <v>151</v>
      </c>
      <c r="F17" s="182">
        <f t="shared" ref="F17:I18" si="3">+F18</f>
        <v>1083</v>
      </c>
      <c r="G17" s="182">
        <v>1195</v>
      </c>
      <c r="H17" s="182">
        <v>1195</v>
      </c>
      <c r="I17" s="182">
        <f t="shared" si="3"/>
        <v>1083.1099999999999</v>
      </c>
      <c r="J17" s="191">
        <f>+I17/F17*100</f>
        <v>100.01015697137581</v>
      </c>
      <c r="K17" s="191">
        <f>+I17/H17*100</f>
        <v>90.636820083681997</v>
      </c>
    </row>
    <row r="18" spans="1:11" x14ac:dyDescent="0.25">
      <c r="A18" s="19"/>
      <c r="B18" s="19"/>
      <c r="C18" s="19">
        <v>661</v>
      </c>
      <c r="D18" s="184"/>
      <c r="E18" s="19" t="s">
        <v>169</v>
      </c>
      <c r="F18" s="181">
        <f t="shared" si="3"/>
        <v>1083</v>
      </c>
      <c r="G18" s="181"/>
      <c r="H18" s="181"/>
      <c r="I18" s="181">
        <f t="shared" si="3"/>
        <v>1083.1099999999999</v>
      </c>
      <c r="J18" s="192">
        <f t="shared" ref="J18:J19" si="4">+I18/F18*100</f>
        <v>100.01015697137581</v>
      </c>
      <c r="K18" s="192"/>
    </row>
    <row r="19" spans="1:11" x14ac:dyDescent="0.25">
      <c r="A19" s="19"/>
      <c r="B19" s="19"/>
      <c r="C19" s="19"/>
      <c r="D19" s="188">
        <v>6615</v>
      </c>
      <c r="E19" s="19" t="s">
        <v>168</v>
      </c>
      <c r="F19" s="181">
        <v>1083</v>
      </c>
      <c r="G19" s="181"/>
      <c r="H19" s="181"/>
      <c r="I19" s="181">
        <v>1083.1099999999999</v>
      </c>
      <c r="J19" s="192">
        <f t="shared" si="4"/>
        <v>100.01015697137581</v>
      </c>
      <c r="K19" s="192"/>
    </row>
    <row r="20" spans="1:11" s="70" customFormat="1" x14ac:dyDescent="0.25">
      <c r="A20" s="20"/>
      <c r="B20" s="20">
        <v>67</v>
      </c>
      <c r="C20" s="20"/>
      <c r="D20" s="94"/>
      <c r="E20" s="69" t="s">
        <v>152</v>
      </c>
      <c r="F20" s="182">
        <f>+F21</f>
        <v>150148.94</v>
      </c>
      <c r="G20" s="182">
        <v>457230</v>
      </c>
      <c r="H20" s="182">
        <v>457230</v>
      </c>
      <c r="I20" s="182">
        <f>+I21</f>
        <v>246446.22000000003</v>
      </c>
      <c r="J20" s="191">
        <f>+I20/F20*100</f>
        <v>164.13450537845958</v>
      </c>
      <c r="K20" s="191">
        <f>+I20/H20*100</f>
        <v>53.899835968768464</v>
      </c>
    </row>
    <row r="21" spans="1:11" ht="30" x14ac:dyDescent="0.25">
      <c r="A21" s="19"/>
      <c r="B21" s="19"/>
      <c r="C21" s="19">
        <v>671</v>
      </c>
      <c r="D21" s="184"/>
      <c r="E21" s="80" t="s">
        <v>167</v>
      </c>
      <c r="F21" s="181">
        <f>+F22+F23</f>
        <v>150148.94</v>
      </c>
      <c r="G21" s="181"/>
      <c r="H21" s="181"/>
      <c r="I21" s="181">
        <f>+I22+I23</f>
        <v>246446.22000000003</v>
      </c>
      <c r="J21" s="192">
        <f t="shared" ref="J21:J22" si="5">+I21/F21*100</f>
        <v>164.13450537845958</v>
      </c>
      <c r="K21" s="192"/>
    </row>
    <row r="22" spans="1:11" x14ac:dyDescent="0.25">
      <c r="A22" s="19"/>
      <c r="B22" s="19"/>
      <c r="C22" s="19"/>
      <c r="D22" s="188">
        <v>6711</v>
      </c>
      <c r="E22" s="80" t="s">
        <v>165</v>
      </c>
      <c r="F22" s="181">
        <v>150148.94</v>
      </c>
      <c r="G22" s="181"/>
      <c r="H22" s="181"/>
      <c r="I22" s="181">
        <v>180035.51</v>
      </c>
      <c r="J22" s="192">
        <f t="shared" si="5"/>
        <v>119.90461604324348</v>
      </c>
      <c r="K22" s="192"/>
    </row>
    <row r="23" spans="1:11" ht="30" x14ac:dyDescent="0.25">
      <c r="A23" s="19"/>
      <c r="B23" s="19"/>
      <c r="C23" s="19"/>
      <c r="D23" s="188">
        <v>6712</v>
      </c>
      <c r="E23" s="80" t="s">
        <v>166</v>
      </c>
      <c r="F23" s="181">
        <v>0</v>
      </c>
      <c r="G23" s="181"/>
      <c r="H23" s="181"/>
      <c r="I23" s="181">
        <v>66410.710000000006</v>
      </c>
      <c r="J23" s="192">
        <v>0</v>
      </c>
      <c r="K23" s="192"/>
    </row>
    <row r="24" spans="1:11" x14ac:dyDescent="0.25">
      <c r="A24" s="241" t="s">
        <v>157</v>
      </c>
      <c r="B24" s="242"/>
      <c r="C24" s="242"/>
      <c r="D24" s="242"/>
      <c r="E24" s="242"/>
      <c r="F24" s="182">
        <f>+F9</f>
        <v>11217194.890000001</v>
      </c>
      <c r="G24" s="182">
        <f>+G9</f>
        <v>13134116</v>
      </c>
      <c r="H24" s="182">
        <f>+H9</f>
        <v>13134116</v>
      </c>
      <c r="I24" s="182">
        <f>+I9</f>
        <v>12316450.280000001</v>
      </c>
      <c r="J24" s="191">
        <f>+I24/F24*100</f>
        <v>109.7997351457268</v>
      </c>
      <c r="K24" s="191">
        <f>+I24/H24*100</f>
        <v>93.774489885729665</v>
      </c>
    </row>
    <row r="29" spans="1:11" x14ac:dyDescent="0.25">
      <c r="A29" s="243" t="s">
        <v>192</v>
      </c>
      <c r="B29" s="244"/>
      <c r="C29" s="244"/>
      <c r="D29" s="244"/>
      <c r="E29" s="244"/>
      <c r="F29" s="244"/>
      <c r="G29" s="244"/>
      <c r="H29" s="244"/>
      <c r="I29" s="244"/>
    </row>
    <row r="30" spans="1:11" x14ac:dyDescent="0.25">
      <c r="A30" s="81"/>
      <c r="B30" s="81"/>
      <c r="C30" s="153"/>
      <c r="D30" s="153"/>
      <c r="E30" s="81"/>
      <c r="F30" s="81"/>
      <c r="G30" s="22"/>
      <c r="H30" s="22"/>
      <c r="I30" s="22"/>
    </row>
    <row r="31" spans="1:11" ht="31.5" x14ac:dyDescent="0.25">
      <c r="A31" s="43" t="s">
        <v>11</v>
      </c>
      <c r="B31" s="74" t="s">
        <v>12</v>
      </c>
      <c r="C31" s="74" t="s">
        <v>212</v>
      </c>
      <c r="D31" s="44" t="s">
        <v>211</v>
      </c>
      <c r="E31" s="44" t="s">
        <v>162</v>
      </c>
      <c r="F31" s="39" t="s">
        <v>218</v>
      </c>
      <c r="G31" s="39" t="s">
        <v>174</v>
      </c>
      <c r="H31" s="39" t="s">
        <v>175</v>
      </c>
      <c r="I31" s="39" t="s">
        <v>213</v>
      </c>
      <c r="J31" s="45" t="s">
        <v>160</v>
      </c>
      <c r="K31" s="45" t="s">
        <v>160</v>
      </c>
    </row>
    <row r="32" spans="1:11" x14ac:dyDescent="0.25">
      <c r="A32" s="234">
        <v>1</v>
      </c>
      <c r="B32" s="234"/>
      <c r="C32" s="234"/>
      <c r="D32" s="234"/>
      <c r="E32" s="234"/>
      <c r="F32" s="76">
        <v>2</v>
      </c>
      <c r="G32" s="77">
        <v>3</v>
      </c>
      <c r="H32" s="77">
        <v>4</v>
      </c>
      <c r="I32" s="77">
        <v>5</v>
      </c>
      <c r="J32" s="76" t="s">
        <v>179</v>
      </c>
      <c r="K32" s="78" t="s">
        <v>178</v>
      </c>
    </row>
    <row r="33" spans="1:14" ht="15.75" customHeight="1" x14ac:dyDescent="0.25">
      <c r="A33" s="18">
        <v>3</v>
      </c>
      <c r="B33" s="18"/>
      <c r="C33" s="18"/>
      <c r="D33" s="183"/>
      <c r="E33" s="18" t="s">
        <v>15</v>
      </c>
      <c r="F33" s="170">
        <f>+F34+F43+F70</f>
        <v>8408977.6799999997</v>
      </c>
      <c r="G33" s="170">
        <f>+G34+G43+G70</f>
        <v>9833964</v>
      </c>
      <c r="H33" s="170">
        <f>+H34+H43+H70</f>
        <v>9294064</v>
      </c>
      <c r="I33" s="170">
        <f>+I34+I43+I70</f>
        <v>8635978.0700000022</v>
      </c>
      <c r="J33" s="175">
        <f>+I33/F33*100</f>
        <v>102.6995004462897</v>
      </c>
      <c r="K33" s="175">
        <f>+I33/H33*100</f>
        <v>92.919287730319084</v>
      </c>
    </row>
    <row r="34" spans="1:14" x14ac:dyDescent="0.25">
      <c r="A34" s="21"/>
      <c r="B34" s="33">
        <v>31</v>
      </c>
      <c r="C34" s="33"/>
      <c r="D34" s="189"/>
      <c r="E34" s="32" t="s">
        <v>16</v>
      </c>
      <c r="F34" s="171">
        <f>+F35+F38+F40</f>
        <v>1422161.13</v>
      </c>
      <c r="G34" s="171">
        <f>+'II. POSEBNI DIO '!C16+'II. POSEBNI DIO '!C77+'II. POSEBNI DIO '!C97</f>
        <v>1844848</v>
      </c>
      <c r="H34" s="171">
        <f>+'II. POSEBNI DIO '!D16+'II. POSEBNI DIO '!D77+'II. POSEBNI DIO '!D97</f>
        <v>1729848</v>
      </c>
      <c r="I34" s="171">
        <f>+I35+I38+I40</f>
        <v>1552579.64</v>
      </c>
      <c r="J34" s="174">
        <f t="shared" ref="J34:J69" si="6">+I34/F34*100</f>
        <v>109.17044540515603</v>
      </c>
      <c r="K34" s="174">
        <f t="shared" ref="K34:K70" si="7">+I34/H34*100</f>
        <v>89.752373618953797</v>
      </c>
      <c r="L34" s="17"/>
    </row>
    <row r="35" spans="1:14" x14ac:dyDescent="0.25">
      <c r="A35" s="20"/>
      <c r="B35" s="23"/>
      <c r="C35" s="23">
        <v>311</v>
      </c>
      <c r="D35" s="186"/>
      <c r="E35" s="24" t="s">
        <v>54</v>
      </c>
      <c r="F35" s="175">
        <f>+F36+F37</f>
        <v>1188131.6499999999</v>
      </c>
      <c r="G35" s="175"/>
      <c r="H35" s="175"/>
      <c r="I35" s="175">
        <f>+I36+I37</f>
        <v>1291639.72</v>
      </c>
      <c r="J35" s="175">
        <f t="shared" si="6"/>
        <v>108.71183508999194</v>
      </c>
      <c r="K35" s="175"/>
      <c r="L35" s="17"/>
    </row>
    <row r="36" spans="1:14" x14ac:dyDescent="0.25">
      <c r="A36" s="20"/>
      <c r="B36" s="25"/>
      <c r="C36" s="25"/>
      <c r="D36" s="25">
        <v>3111</v>
      </c>
      <c r="E36" s="26" t="s">
        <v>55</v>
      </c>
      <c r="F36" s="176">
        <v>1185772.18</v>
      </c>
      <c r="G36" s="176"/>
      <c r="H36" s="176"/>
      <c r="I36" s="176">
        <f>+'II. POSEBNI DIO '!E17+'II. POSEBNI DIO '!E78+'II. POSEBNI DIO '!E98</f>
        <v>1289622.17</v>
      </c>
      <c r="J36" s="176">
        <f t="shared" si="6"/>
        <v>108.75800526876924</v>
      </c>
      <c r="K36" s="175"/>
      <c r="L36" s="17"/>
    </row>
    <row r="37" spans="1:14" x14ac:dyDescent="0.25">
      <c r="A37" s="20"/>
      <c r="B37" s="25"/>
      <c r="C37" s="25"/>
      <c r="D37" s="25">
        <v>3113</v>
      </c>
      <c r="E37" s="26" t="s">
        <v>57</v>
      </c>
      <c r="F37" s="176">
        <v>2359.4699999999998</v>
      </c>
      <c r="G37" s="176"/>
      <c r="H37" s="176"/>
      <c r="I37" s="176">
        <f>+'II. POSEBNI DIO '!E18</f>
        <v>2017.55</v>
      </c>
      <c r="J37" s="176">
        <f t="shared" si="6"/>
        <v>85.508609984445656</v>
      </c>
      <c r="K37" s="175"/>
      <c r="L37" s="17"/>
    </row>
    <row r="38" spans="1:14" x14ac:dyDescent="0.25">
      <c r="A38" s="20"/>
      <c r="B38" s="23"/>
      <c r="C38" s="23">
        <v>312</v>
      </c>
      <c r="D38" s="186"/>
      <c r="E38" s="24" t="s">
        <v>58</v>
      </c>
      <c r="F38" s="175">
        <f>+F39</f>
        <v>43121.23</v>
      </c>
      <c r="G38" s="175"/>
      <c r="H38" s="175"/>
      <c r="I38" s="175">
        <f>+I39</f>
        <v>56148.46</v>
      </c>
      <c r="J38" s="175">
        <f t="shared" si="6"/>
        <v>130.21071059429426</v>
      </c>
      <c r="K38" s="175"/>
      <c r="L38" s="17"/>
    </row>
    <row r="39" spans="1:14" x14ac:dyDescent="0.25">
      <c r="A39" s="20"/>
      <c r="B39" s="25"/>
      <c r="D39" s="25">
        <v>3121</v>
      </c>
      <c r="E39" s="26" t="s">
        <v>58</v>
      </c>
      <c r="F39" s="176">
        <v>43121.23</v>
      </c>
      <c r="G39" s="176"/>
      <c r="H39" s="176"/>
      <c r="I39" s="176">
        <f>+'II. POSEBNI DIO '!E19</f>
        <v>56148.46</v>
      </c>
      <c r="J39" s="176">
        <f t="shared" si="6"/>
        <v>130.21071059429426</v>
      </c>
      <c r="K39" s="175"/>
      <c r="L39" s="17"/>
    </row>
    <row r="40" spans="1:14" x14ac:dyDescent="0.25">
      <c r="A40" s="20"/>
      <c r="B40" s="95"/>
      <c r="C40" s="95">
        <v>313</v>
      </c>
      <c r="D40" s="186"/>
      <c r="E40" s="24" t="s">
        <v>60</v>
      </c>
      <c r="F40" s="175">
        <f>+F41+F42</f>
        <v>190908.25</v>
      </c>
      <c r="G40" s="175"/>
      <c r="H40" s="175"/>
      <c r="I40" s="175">
        <f>+I41+I42</f>
        <v>204791.46000000002</v>
      </c>
      <c r="J40" s="175">
        <f t="shared" si="6"/>
        <v>107.27218965131158</v>
      </c>
      <c r="K40" s="175"/>
      <c r="L40" s="17"/>
    </row>
    <row r="41" spans="1:14" x14ac:dyDescent="0.25">
      <c r="A41" s="20"/>
      <c r="B41" s="96"/>
      <c r="C41" s="96"/>
      <c r="D41" s="96">
        <v>3132</v>
      </c>
      <c r="E41" s="26" t="s">
        <v>62</v>
      </c>
      <c r="F41" s="176">
        <v>190908.25</v>
      </c>
      <c r="G41" s="176"/>
      <c r="H41" s="176"/>
      <c r="I41" s="176">
        <f>+'II. POSEBNI DIO '!E20+'II. POSEBNI DIO '!E79+'II. POSEBNI DIO '!E99</f>
        <v>204791.46000000002</v>
      </c>
      <c r="J41" s="176">
        <f t="shared" si="6"/>
        <v>107.27218965131158</v>
      </c>
      <c r="K41" s="175"/>
      <c r="L41" s="17"/>
    </row>
    <row r="42" spans="1:14" x14ac:dyDescent="0.25">
      <c r="A42" s="20"/>
      <c r="B42" s="96"/>
      <c r="C42" s="96"/>
      <c r="D42" s="96">
        <v>3133</v>
      </c>
      <c r="E42" s="29" t="s">
        <v>64</v>
      </c>
      <c r="F42" s="176">
        <v>0</v>
      </c>
      <c r="G42" s="176"/>
      <c r="H42" s="176"/>
      <c r="I42" s="176">
        <f>+'II. POSEBNI DIO '!E21</f>
        <v>0</v>
      </c>
      <c r="J42" s="176">
        <v>0</v>
      </c>
      <c r="K42" s="175"/>
      <c r="L42" s="17"/>
    </row>
    <row r="43" spans="1:14" x14ac:dyDescent="0.25">
      <c r="A43" s="21"/>
      <c r="B43" s="97">
        <v>32</v>
      </c>
      <c r="C43" s="97"/>
      <c r="D43" s="189"/>
      <c r="E43" s="21" t="s">
        <v>24</v>
      </c>
      <c r="F43" s="174">
        <f>+F44+F48+F54+F64</f>
        <v>6986816.5500000007</v>
      </c>
      <c r="G43" s="174">
        <f>+'II. POSEBNI DIO '!C13+'II. POSEBNI DIO '!C22+'II. POSEBNI DIO '!C56+'II. POSEBNI DIO '!C60+'II. POSEBNI DIO '!C64+'II. POSEBNI DIO '!C73+'II. POSEBNI DIO '!C80+'II. POSEBNI DIO '!C100</f>
        <v>7987391</v>
      </c>
      <c r="H43" s="174">
        <f>+'II. POSEBNI DIO '!D13+'II. POSEBNI DIO '!D22+'II. POSEBNI DIO '!D56+'II. POSEBNI DIO '!D60+'II. POSEBNI DIO '!D64+'II. POSEBNI DIO '!D73+'II. POSEBNI DIO '!D80+'II. POSEBNI DIO '!D100</f>
        <v>7559891</v>
      </c>
      <c r="I43" s="174">
        <f>+I44+I48+I54+I64</f>
        <v>7081945.7100000009</v>
      </c>
      <c r="J43" s="174">
        <f t="shared" si="6"/>
        <v>101.36155227948558</v>
      </c>
      <c r="K43" s="174">
        <f t="shared" si="7"/>
        <v>93.677881202255435</v>
      </c>
      <c r="L43" s="17"/>
      <c r="N43" s="193"/>
    </row>
    <row r="44" spans="1:14" x14ac:dyDescent="0.25">
      <c r="A44" s="20"/>
      <c r="B44" s="27"/>
      <c r="C44" s="27">
        <v>321</v>
      </c>
      <c r="D44" s="186"/>
      <c r="E44" s="24" t="s">
        <v>65</v>
      </c>
      <c r="F44" s="175">
        <f>+F45+F46+F47</f>
        <v>116972.99</v>
      </c>
      <c r="G44" s="175"/>
      <c r="H44" s="175"/>
      <c r="I44" s="175">
        <f>+I45+I46+I47</f>
        <v>41179.56</v>
      </c>
      <c r="J44" s="175">
        <f t="shared" si="6"/>
        <v>35.204332213787126</v>
      </c>
      <c r="K44" s="175"/>
      <c r="L44" s="17"/>
    </row>
    <row r="45" spans="1:14" x14ac:dyDescent="0.25">
      <c r="A45" s="20"/>
      <c r="B45" s="28"/>
      <c r="C45" s="28"/>
      <c r="D45" s="28">
        <v>3211</v>
      </c>
      <c r="E45" s="26" t="s">
        <v>67</v>
      </c>
      <c r="F45" s="176">
        <v>7395.58</v>
      </c>
      <c r="G45" s="176"/>
      <c r="H45" s="176"/>
      <c r="I45" s="176">
        <f>+'II. POSEBNI DIO '!E23+'II. POSEBNI DIO '!E57+'II. POSEBNI DIO '!E81+'II. POSEBNI DIO '!E101</f>
        <v>6059.6399999999994</v>
      </c>
      <c r="J45" s="176">
        <f t="shared" si="6"/>
        <v>81.935967158762395</v>
      </c>
      <c r="K45" s="175"/>
      <c r="L45" s="17"/>
    </row>
    <row r="46" spans="1:14" x14ac:dyDescent="0.25">
      <c r="A46" s="20"/>
      <c r="B46" s="28"/>
      <c r="C46" s="28"/>
      <c r="D46" s="28">
        <v>3212</v>
      </c>
      <c r="E46" s="26" t="s">
        <v>69</v>
      </c>
      <c r="F46" s="176">
        <v>31796.639999999999</v>
      </c>
      <c r="G46" s="176"/>
      <c r="H46" s="176"/>
      <c r="I46" s="176">
        <f>+'II. POSEBNI DIO '!E24</f>
        <v>29838.69</v>
      </c>
      <c r="J46" s="176">
        <f t="shared" si="6"/>
        <v>93.842273900638546</v>
      </c>
      <c r="K46" s="175"/>
      <c r="L46" s="17"/>
    </row>
    <row r="47" spans="1:14" x14ac:dyDescent="0.25">
      <c r="A47" s="20"/>
      <c r="B47" s="28"/>
      <c r="C47" s="28"/>
      <c r="D47" s="28">
        <v>3213</v>
      </c>
      <c r="E47" s="26" t="s">
        <v>71</v>
      </c>
      <c r="F47" s="176">
        <v>77780.77</v>
      </c>
      <c r="G47" s="176"/>
      <c r="H47" s="176"/>
      <c r="I47" s="176">
        <f>+'II. POSEBNI DIO '!E25+'II. POSEBNI DIO '!E82+'II. POSEBNI DIO '!E102</f>
        <v>5281.23</v>
      </c>
      <c r="J47" s="176">
        <f t="shared" si="6"/>
        <v>6.789891640311609</v>
      </c>
      <c r="K47" s="175"/>
      <c r="L47" s="17"/>
    </row>
    <row r="48" spans="1:14" x14ac:dyDescent="0.25">
      <c r="A48" s="20"/>
      <c r="B48" s="27"/>
      <c r="C48" s="27">
        <v>322</v>
      </c>
      <c r="D48" s="186"/>
      <c r="E48" s="24" t="s">
        <v>72</v>
      </c>
      <c r="F48" s="175">
        <f>+F49+F50+F51+F52+F53</f>
        <v>109331.37</v>
      </c>
      <c r="G48" s="175"/>
      <c r="H48" s="175"/>
      <c r="I48" s="175">
        <f>+I49+I50+I51+I52+I53</f>
        <v>90827.859999999986</v>
      </c>
      <c r="J48" s="175">
        <f t="shared" si="6"/>
        <v>83.07575401277785</v>
      </c>
      <c r="K48" s="175"/>
      <c r="L48" s="17"/>
    </row>
    <row r="49" spans="1:12" x14ac:dyDescent="0.25">
      <c r="A49" s="20"/>
      <c r="B49" s="28"/>
      <c r="C49" s="190"/>
      <c r="D49" s="28">
        <v>3221</v>
      </c>
      <c r="E49" s="26" t="s">
        <v>74</v>
      </c>
      <c r="F49" s="176">
        <v>25402.06</v>
      </c>
      <c r="G49" s="176"/>
      <c r="H49" s="176"/>
      <c r="I49" s="176">
        <f>+'II. POSEBNI DIO '!E26</f>
        <v>12760.88</v>
      </c>
      <c r="J49" s="176">
        <f t="shared" si="6"/>
        <v>50.235610812666366</v>
      </c>
      <c r="K49" s="175"/>
      <c r="L49" s="17"/>
    </row>
    <row r="50" spans="1:12" x14ac:dyDescent="0.25">
      <c r="A50" s="20"/>
      <c r="B50" s="28"/>
      <c r="C50" s="190"/>
      <c r="D50" s="28">
        <v>3223</v>
      </c>
      <c r="E50" s="26" t="s">
        <v>76</v>
      </c>
      <c r="F50" s="176">
        <v>69305.899999999994</v>
      </c>
      <c r="G50" s="176"/>
      <c r="H50" s="176"/>
      <c r="I50" s="176">
        <f>+'II. POSEBNI DIO '!E27</f>
        <v>47479.77</v>
      </c>
      <c r="J50" s="176">
        <f t="shared" si="6"/>
        <v>68.507544090762835</v>
      </c>
      <c r="K50" s="175"/>
      <c r="L50" s="17"/>
    </row>
    <row r="51" spans="1:12" x14ac:dyDescent="0.25">
      <c r="A51" s="20"/>
      <c r="B51" s="28"/>
      <c r="C51" s="190"/>
      <c r="D51" s="28">
        <v>3224</v>
      </c>
      <c r="E51" s="26" t="s">
        <v>78</v>
      </c>
      <c r="F51" s="176">
        <v>9551.25</v>
      </c>
      <c r="G51" s="176"/>
      <c r="H51" s="176"/>
      <c r="I51" s="176">
        <f>+'II. POSEBNI DIO '!E28+'II. POSEBNI DIO '!E83+'II. POSEBNI DIO '!E103</f>
        <v>0</v>
      </c>
      <c r="J51" s="175">
        <f t="shared" si="6"/>
        <v>0</v>
      </c>
      <c r="K51" s="175"/>
      <c r="L51" s="17"/>
    </row>
    <row r="52" spans="1:12" x14ac:dyDescent="0.25">
      <c r="A52" s="20"/>
      <c r="B52" s="28"/>
      <c r="C52" s="190"/>
      <c r="D52" s="28">
        <v>3225</v>
      </c>
      <c r="E52" s="26" t="s">
        <v>80</v>
      </c>
      <c r="F52" s="176">
        <v>628.6</v>
      </c>
      <c r="G52" s="176"/>
      <c r="H52" s="176"/>
      <c r="I52" s="176">
        <f>+'II. POSEBNI DIO '!E29</f>
        <v>509.34</v>
      </c>
      <c r="J52" s="176">
        <f t="shared" si="6"/>
        <v>81.027680559974542</v>
      </c>
      <c r="K52" s="175"/>
      <c r="L52" s="17"/>
    </row>
    <row r="53" spans="1:12" x14ac:dyDescent="0.25">
      <c r="A53" s="20"/>
      <c r="B53" s="28"/>
      <c r="C53" s="190"/>
      <c r="D53" s="28">
        <v>3227</v>
      </c>
      <c r="E53" s="26" t="s">
        <v>82</v>
      </c>
      <c r="F53" s="176">
        <v>4443.5600000000004</v>
      </c>
      <c r="G53" s="176"/>
      <c r="H53" s="176"/>
      <c r="I53" s="176">
        <f>+'II. POSEBNI DIO '!E30+'II. POSEBNI DIO '!E84+'II. POSEBNI DIO '!E104</f>
        <v>30077.870000000003</v>
      </c>
      <c r="J53" s="176">
        <f>+I53/F53*100</f>
        <v>676.88677546831821</v>
      </c>
      <c r="K53" s="175"/>
      <c r="L53" s="17"/>
    </row>
    <row r="54" spans="1:12" x14ac:dyDescent="0.25">
      <c r="A54" s="20"/>
      <c r="B54" s="27"/>
      <c r="C54" s="27">
        <v>323</v>
      </c>
      <c r="D54" s="186"/>
      <c r="E54" s="24" t="s">
        <v>49</v>
      </c>
      <c r="F54" s="175">
        <f>+F55+F56+F57+F58+F59+F60+F61+F62+F63</f>
        <v>6735454.9900000002</v>
      </c>
      <c r="G54" s="175"/>
      <c r="H54" s="175"/>
      <c r="I54" s="175">
        <f>+I55+I56+I57+I58+I59+I60+I61+I62+I63</f>
        <v>6923665.0600000005</v>
      </c>
      <c r="J54" s="175">
        <f t="shared" si="6"/>
        <v>102.79431857653911</v>
      </c>
      <c r="K54" s="175"/>
      <c r="L54" s="17"/>
    </row>
    <row r="55" spans="1:12" x14ac:dyDescent="0.25">
      <c r="A55" s="20"/>
      <c r="B55" s="28"/>
      <c r="C55" s="28"/>
      <c r="D55" s="28">
        <v>3231</v>
      </c>
      <c r="E55" s="26" t="s">
        <v>84</v>
      </c>
      <c r="F55" s="176">
        <v>57876.62</v>
      </c>
      <c r="G55" s="176"/>
      <c r="H55" s="176"/>
      <c r="I55" s="176">
        <f>+'II. POSEBNI DIO '!E31</f>
        <v>71447.83</v>
      </c>
      <c r="J55" s="176">
        <f t="shared" si="6"/>
        <v>123.44851859006279</v>
      </c>
      <c r="K55" s="175"/>
      <c r="L55" s="17"/>
    </row>
    <row r="56" spans="1:12" x14ac:dyDescent="0.25">
      <c r="A56" s="20"/>
      <c r="B56" s="28"/>
      <c r="C56" s="28"/>
      <c r="D56" s="28">
        <v>3232</v>
      </c>
      <c r="E56" s="26" t="s">
        <v>86</v>
      </c>
      <c r="F56" s="173">
        <v>122215.73</v>
      </c>
      <c r="G56" s="173"/>
      <c r="H56" s="173"/>
      <c r="I56" s="173">
        <f>+'II. POSEBNI DIO '!E32+'II. POSEBNI DIO '!E85+'II. POSEBNI DIO '!E105</f>
        <v>112637.83</v>
      </c>
      <c r="J56" s="176">
        <f t="shared" si="6"/>
        <v>92.163120082824037</v>
      </c>
      <c r="K56" s="175"/>
      <c r="L56" s="17"/>
    </row>
    <row r="57" spans="1:12" x14ac:dyDescent="0.25">
      <c r="A57" s="20"/>
      <c r="B57" s="28"/>
      <c r="C57" s="28"/>
      <c r="D57" s="28">
        <v>3233</v>
      </c>
      <c r="E57" s="26" t="s">
        <v>88</v>
      </c>
      <c r="F57" s="173">
        <v>141663.57</v>
      </c>
      <c r="G57" s="173"/>
      <c r="H57" s="173"/>
      <c r="I57" s="173">
        <f>+'II. POSEBNI DIO '!E33+'II. POSEBNI DIO '!E86+'II. POSEBNI DIO '!E106</f>
        <v>53740.22</v>
      </c>
      <c r="J57" s="176">
        <f t="shared" si="6"/>
        <v>37.93510215788011</v>
      </c>
      <c r="K57" s="175"/>
      <c r="L57" s="17"/>
    </row>
    <row r="58" spans="1:12" x14ac:dyDescent="0.25">
      <c r="A58" s="20"/>
      <c r="B58" s="28"/>
      <c r="C58" s="28"/>
      <c r="D58" s="28">
        <v>3234</v>
      </c>
      <c r="E58" s="26" t="s">
        <v>51</v>
      </c>
      <c r="F58" s="173">
        <v>13064.27</v>
      </c>
      <c r="G58" s="173"/>
      <c r="H58" s="173"/>
      <c r="I58" s="173">
        <f>+'II. POSEBNI DIO '!E14+'II. POSEBNI DIO '!E34</f>
        <v>13360.640000000001</v>
      </c>
      <c r="J58" s="176">
        <f t="shared" si="6"/>
        <v>102.26855384954536</v>
      </c>
      <c r="K58" s="175"/>
      <c r="L58" s="17"/>
    </row>
    <row r="59" spans="1:12" x14ac:dyDescent="0.25">
      <c r="A59" s="20"/>
      <c r="B59" s="28"/>
      <c r="C59" s="28"/>
      <c r="D59" s="28">
        <v>3235</v>
      </c>
      <c r="E59" s="26" t="s">
        <v>90</v>
      </c>
      <c r="F59" s="173">
        <v>17596.79</v>
      </c>
      <c r="G59" s="173"/>
      <c r="H59" s="173"/>
      <c r="I59" s="173">
        <f>+'II. POSEBNI DIO '!E35+'II. POSEBNI DIO '!E74+'II. POSEBNI DIO '!E87+'II. POSEBNI DIO '!E107</f>
        <v>73558.64</v>
      </c>
      <c r="J59" s="176">
        <f t="shared" si="6"/>
        <v>418.0230598876272</v>
      </c>
      <c r="K59" s="175"/>
      <c r="L59" s="17"/>
    </row>
    <row r="60" spans="1:12" x14ac:dyDescent="0.25">
      <c r="A60" s="20"/>
      <c r="B60" s="28"/>
      <c r="C60" s="28"/>
      <c r="D60" s="28">
        <v>3236</v>
      </c>
      <c r="E60" s="26" t="s">
        <v>92</v>
      </c>
      <c r="F60" s="173">
        <v>10042.219999999999</v>
      </c>
      <c r="G60" s="173"/>
      <c r="H60" s="173"/>
      <c r="I60" s="173">
        <f>+'II. POSEBNI DIO '!E36</f>
        <v>69.12</v>
      </c>
      <c r="J60" s="176">
        <f t="shared" si="6"/>
        <v>0.68829402263642903</v>
      </c>
      <c r="K60" s="175"/>
      <c r="L60" s="17"/>
    </row>
    <row r="61" spans="1:12" x14ac:dyDescent="0.25">
      <c r="A61" s="20"/>
      <c r="B61" s="28"/>
      <c r="C61" s="28"/>
      <c r="D61" s="28">
        <v>3237</v>
      </c>
      <c r="E61" s="26" t="s">
        <v>94</v>
      </c>
      <c r="F61" s="173">
        <v>179052.79</v>
      </c>
      <c r="G61" s="173"/>
      <c r="H61" s="173"/>
      <c r="I61" s="173">
        <f>+'II. POSEBNI DIO '!E37+'II. POSEBNI DIO '!E88+'II. POSEBNI DIO '!E108</f>
        <v>602191.69999999995</v>
      </c>
      <c r="J61" s="176">
        <f t="shared" si="6"/>
        <v>336.32075769386216</v>
      </c>
      <c r="K61" s="175"/>
      <c r="L61" s="17"/>
    </row>
    <row r="62" spans="1:12" ht="15.75" x14ac:dyDescent="0.25">
      <c r="A62" s="20"/>
      <c r="B62" s="28"/>
      <c r="C62" s="28"/>
      <c r="D62" s="28">
        <v>3238</v>
      </c>
      <c r="E62" s="62" t="s">
        <v>134</v>
      </c>
      <c r="F62" s="173">
        <v>605686.46</v>
      </c>
      <c r="G62" s="173"/>
      <c r="H62" s="173"/>
      <c r="I62" s="173">
        <f>+'II. POSEBNI DIO '!E65+'II. POSEBNI DIO '!E89+'II. POSEBNI DIO '!E109</f>
        <v>354717.38</v>
      </c>
      <c r="J62" s="176">
        <f t="shared" si="6"/>
        <v>58.56452198056401</v>
      </c>
      <c r="K62" s="175"/>
      <c r="L62" s="17"/>
    </row>
    <row r="63" spans="1:12" x14ac:dyDescent="0.25">
      <c r="A63" s="20"/>
      <c r="B63" s="28"/>
      <c r="C63" s="28"/>
      <c r="D63" s="28">
        <v>3239</v>
      </c>
      <c r="E63" s="26" t="s">
        <v>96</v>
      </c>
      <c r="F63" s="173">
        <v>5588256.54</v>
      </c>
      <c r="G63" s="173"/>
      <c r="H63" s="173"/>
      <c r="I63" s="173">
        <f>+'II. POSEBNI DIO '!E38+'II. POSEBNI DIO '!E61+'II. POSEBNI DIO '!E90+'II. POSEBNI DIO '!E110</f>
        <v>5641941.7000000002</v>
      </c>
      <c r="J63" s="176">
        <f t="shared" si="6"/>
        <v>100.96067815812908</v>
      </c>
      <c r="K63" s="175"/>
      <c r="L63" s="17"/>
    </row>
    <row r="64" spans="1:12" x14ac:dyDescent="0.25">
      <c r="A64" s="20"/>
      <c r="B64" s="27"/>
      <c r="C64" s="27">
        <v>329</v>
      </c>
      <c r="D64" s="184"/>
      <c r="E64" s="24" t="s">
        <v>97</v>
      </c>
      <c r="F64" s="172">
        <f>+F65+F66+F67+F68+F69</f>
        <v>25057.199999999997</v>
      </c>
      <c r="G64" s="172"/>
      <c r="H64" s="172"/>
      <c r="I64" s="172">
        <f>+I65+I66+I67+I68+I69</f>
        <v>26273.230000000003</v>
      </c>
      <c r="J64" s="175">
        <f t="shared" si="6"/>
        <v>104.85301629870858</v>
      </c>
      <c r="K64" s="175"/>
      <c r="L64" s="17"/>
    </row>
    <row r="65" spans="1:12" x14ac:dyDescent="0.25">
      <c r="A65" s="20"/>
      <c r="B65" s="28"/>
      <c r="C65" s="190"/>
      <c r="D65" s="28">
        <v>3291</v>
      </c>
      <c r="E65" s="26" t="s">
        <v>99</v>
      </c>
      <c r="F65" s="173">
        <v>14630.06</v>
      </c>
      <c r="G65" s="173"/>
      <c r="H65" s="173"/>
      <c r="I65" s="173">
        <f>+'II. POSEBNI DIO '!E39</f>
        <v>16508.29</v>
      </c>
      <c r="J65" s="176">
        <f t="shared" si="6"/>
        <v>112.83815650790223</v>
      </c>
      <c r="K65" s="175"/>
      <c r="L65" s="17"/>
    </row>
    <row r="66" spans="1:12" x14ac:dyDescent="0.25">
      <c r="A66" s="20"/>
      <c r="B66" s="28"/>
      <c r="C66" s="190"/>
      <c r="D66" s="28">
        <v>3292</v>
      </c>
      <c r="E66" s="26" t="s">
        <v>101</v>
      </c>
      <c r="F66" s="173">
        <v>2266.6799999999998</v>
      </c>
      <c r="G66" s="173"/>
      <c r="H66" s="173"/>
      <c r="I66" s="173">
        <f>+'II. POSEBNI DIO '!E40</f>
        <v>5691.68</v>
      </c>
      <c r="J66" s="176">
        <f t="shared" si="6"/>
        <v>251.1020523408686</v>
      </c>
      <c r="K66" s="175"/>
    </row>
    <row r="67" spans="1:12" x14ac:dyDescent="0.25">
      <c r="A67" s="20"/>
      <c r="B67" s="28"/>
      <c r="C67" s="190"/>
      <c r="D67" s="28">
        <v>3293</v>
      </c>
      <c r="E67" s="26" t="s">
        <v>103</v>
      </c>
      <c r="F67" s="173">
        <v>3017.77</v>
      </c>
      <c r="G67" s="173"/>
      <c r="H67" s="173"/>
      <c r="I67" s="173">
        <f>+'II. POSEBNI DIO '!E41+'II. POSEBNI DIO '!E91+'II. POSEBNI DIO '!E111</f>
        <v>1530.33</v>
      </c>
      <c r="J67" s="176">
        <f t="shared" si="6"/>
        <v>50.710624070091491</v>
      </c>
      <c r="K67" s="175"/>
    </row>
    <row r="68" spans="1:12" x14ac:dyDescent="0.25">
      <c r="A68" s="20"/>
      <c r="B68" s="28"/>
      <c r="C68" s="190"/>
      <c r="D68" s="28">
        <v>3294</v>
      </c>
      <c r="E68" s="26" t="s">
        <v>105</v>
      </c>
      <c r="F68" s="173">
        <v>73.66</v>
      </c>
      <c r="G68" s="173"/>
      <c r="H68" s="173"/>
      <c r="I68" s="173">
        <f>+'II. POSEBNI DIO '!E42</f>
        <v>73.66</v>
      </c>
      <c r="J68" s="176">
        <f t="shared" si="6"/>
        <v>100</v>
      </c>
      <c r="K68" s="175"/>
    </row>
    <row r="69" spans="1:12" x14ac:dyDescent="0.25">
      <c r="A69" s="20"/>
      <c r="B69" s="28"/>
      <c r="C69" s="190"/>
      <c r="D69" s="28">
        <v>3299</v>
      </c>
      <c r="E69" s="26" t="s">
        <v>97</v>
      </c>
      <c r="F69" s="173">
        <v>5069.03</v>
      </c>
      <c r="G69" s="173"/>
      <c r="H69" s="173"/>
      <c r="I69" s="173">
        <f>+'II. POSEBNI DIO '!E43</f>
        <v>2469.27</v>
      </c>
      <c r="J69" s="176">
        <f t="shared" si="6"/>
        <v>48.712870115189695</v>
      </c>
      <c r="K69" s="175"/>
    </row>
    <row r="70" spans="1:12" x14ac:dyDescent="0.25">
      <c r="A70" s="21"/>
      <c r="B70" s="34">
        <v>34</v>
      </c>
      <c r="C70" s="34"/>
      <c r="D70" s="184"/>
      <c r="E70" s="35" t="s">
        <v>38</v>
      </c>
      <c r="F70" s="171">
        <f>+F71</f>
        <v>0</v>
      </c>
      <c r="G70" s="171">
        <f>+'II. POSEBNI DIO '!C44</f>
        <v>1725</v>
      </c>
      <c r="H70" s="171">
        <f>+'II. POSEBNI DIO '!D44</f>
        <v>4325</v>
      </c>
      <c r="I70" s="171">
        <f>+I71</f>
        <v>1452.72</v>
      </c>
      <c r="J70" s="174">
        <v>0</v>
      </c>
      <c r="K70" s="174">
        <f t="shared" si="7"/>
        <v>33.588901734104049</v>
      </c>
    </row>
    <row r="71" spans="1:12" x14ac:dyDescent="0.25">
      <c r="A71" s="20"/>
      <c r="B71" s="27"/>
      <c r="C71" s="27">
        <v>343</v>
      </c>
      <c r="D71" s="184"/>
      <c r="E71" s="24" t="s">
        <v>108</v>
      </c>
      <c r="F71" s="172">
        <f>+F72+F73+F74</f>
        <v>0</v>
      </c>
      <c r="G71" s="172"/>
      <c r="H71" s="172"/>
      <c r="I71" s="172">
        <f>+I72+I73+I74</f>
        <v>1452.72</v>
      </c>
      <c r="J71" s="175">
        <v>0</v>
      </c>
      <c r="K71" s="175"/>
    </row>
    <row r="72" spans="1:12" x14ac:dyDescent="0.25">
      <c r="A72" s="20"/>
      <c r="B72" s="28"/>
      <c r="C72" s="28"/>
      <c r="D72" s="28">
        <v>3431</v>
      </c>
      <c r="E72" s="26" t="s">
        <v>110</v>
      </c>
      <c r="F72" s="173">
        <v>0</v>
      </c>
      <c r="G72" s="173"/>
      <c r="H72" s="173"/>
      <c r="I72" s="173">
        <f>+'II. POSEBNI DIO '!E45</f>
        <v>0</v>
      </c>
      <c r="J72" s="176">
        <v>0</v>
      </c>
      <c r="K72" s="175"/>
    </row>
    <row r="73" spans="1:12" x14ac:dyDescent="0.25">
      <c r="A73" s="20"/>
      <c r="B73" s="28"/>
      <c r="C73" s="28"/>
      <c r="D73" s="28">
        <v>3433</v>
      </c>
      <c r="E73" s="26" t="s">
        <v>112</v>
      </c>
      <c r="F73" s="173">
        <v>0</v>
      </c>
      <c r="G73" s="173"/>
      <c r="H73" s="173"/>
      <c r="I73" s="173">
        <f>+'II. POSEBNI DIO '!E46</f>
        <v>0</v>
      </c>
      <c r="J73" s="176">
        <v>0</v>
      </c>
      <c r="K73" s="175"/>
    </row>
    <row r="74" spans="1:12" x14ac:dyDescent="0.25">
      <c r="A74" s="20"/>
      <c r="B74" s="28"/>
      <c r="C74" s="28"/>
      <c r="D74" s="28">
        <v>3434</v>
      </c>
      <c r="E74" s="26" t="s">
        <v>114</v>
      </c>
      <c r="F74" s="173">
        <v>0</v>
      </c>
      <c r="G74" s="173"/>
      <c r="H74" s="173"/>
      <c r="I74" s="173">
        <f>+'II. POSEBNI DIO '!E47</f>
        <v>1452.72</v>
      </c>
      <c r="J74" s="176">
        <v>0</v>
      </c>
      <c r="K74" s="175"/>
    </row>
    <row r="75" spans="1:12" x14ac:dyDescent="0.25">
      <c r="A75" s="30">
        <v>4</v>
      </c>
      <c r="B75" s="27"/>
      <c r="C75" s="27"/>
      <c r="D75" s="187"/>
      <c r="E75" s="31" t="s">
        <v>17</v>
      </c>
      <c r="F75" s="170">
        <f>+F76+F79+F87</f>
        <v>174784.45</v>
      </c>
      <c r="G75" s="170">
        <f>+G76+G79+G87</f>
        <v>1913066</v>
      </c>
      <c r="H75" s="170">
        <f>+H76+H79+H87</f>
        <v>873066</v>
      </c>
      <c r="I75" s="170">
        <f>+I76+I79+I87</f>
        <v>647592.20000000007</v>
      </c>
      <c r="J75" s="175">
        <f t="shared" ref="J75:J90" si="8">+I75/F75*100</f>
        <v>370.50904700046254</v>
      </c>
      <c r="K75" s="175">
        <f t="shared" ref="K75:K87" si="9">+I75/H75*100</f>
        <v>74.174483945085484</v>
      </c>
    </row>
    <row r="76" spans="1:12" x14ac:dyDescent="0.25">
      <c r="A76" s="21"/>
      <c r="B76" s="34">
        <v>41</v>
      </c>
      <c r="C76" s="34"/>
      <c r="D76" s="184"/>
      <c r="E76" s="35" t="s">
        <v>18</v>
      </c>
      <c r="F76" s="171">
        <f>+F77</f>
        <v>97824.71</v>
      </c>
      <c r="G76" s="171">
        <f>+'II. POSEBNI DIO '!C66</f>
        <v>331807</v>
      </c>
      <c r="H76" s="171">
        <f>+'II. POSEBNI DIO '!D66</f>
        <v>81807</v>
      </c>
      <c r="I76" s="171">
        <f>+I77</f>
        <v>55135.28</v>
      </c>
      <c r="J76" s="174">
        <f t="shared" si="8"/>
        <v>56.361301761078565</v>
      </c>
      <c r="K76" s="174">
        <f t="shared" si="9"/>
        <v>67.396775337073848</v>
      </c>
    </row>
    <row r="77" spans="1:12" x14ac:dyDescent="0.25">
      <c r="A77" s="20"/>
      <c r="B77" s="27"/>
      <c r="C77" s="27">
        <v>412</v>
      </c>
      <c r="D77" s="184"/>
      <c r="E77" s="24" t="s">
        <v>136</v>
      </c>
      <c r="F77" s="172">
        <f>+F78</f>
        <v>97824.71</v>
      </c>
      <c r="G77" s="173"/>
      <c r="H77" s="173"/>
      <c r="I77" s="172">
        <f>+I78</f>
        <v>55135.28</v>
      </c>
      <c r="J77" s="175">
        <f t="shared" si="8"/>
        <v>56.361301761078565</v>
      </c>
      <c r="K77" s="175"/>
    </row>
    <row r="78" spans="1:12" x14ac:dyDescent="0.25">
      <c r="A78" s="20"/>
      <c r="B78" s="28"/>
      <c r="C78" s="28"/>
      <c r="D78" s="28">
        <v>4123</v>
      </c>
      <c r="E78" s="26" t="s">
        <v>138</v>
      </c>
      <c r="F78" s="173">
        <v>97824.71</v>
      </c>
      <c r="G78" s="173"/>
      <c r="H78" s="173"/>
      <c r="I78" s="173">
        <f>+'II. POSEBNI DIO '!E67</f>
        <v>55135.28</v>
      </c>
      <c r="J78" s="176">
        <f t="shared" si="8"/>
        <v>56.361301761078565</v>
      </c>
      <c r="K78" s="175"/>
    </row>
    <row r="79" spans="1:12" x14ac:dyDescent="0.25">
      <c r="A79" s="21"/>
      <c r="B79" s="34">
        <v>42</v>
      </c>
      <c r="C79" s="34"/>
      <c r="D79" s="184"/>
      <c r="E79" s="35" t="s">
        <v>35</v>
      </c>
      <c r="F79" s="171">
        <f>+F80+F85</f>
        <v>76959.739999999991</v>
      </c>
      <c r="G79" s="171">
        <f>+'II. POSEBNI DIO '!C48+'II. POSEBNI DIO '!C68+'II. POSEBNI DIO '!C92+'II. POSEBNI DIO '!C112</f>
        <v>1580728</v>
      </c>
      <c r="H79" s="171">
        <f>+'II. POSEBNI DIO '!D48+'II. POSEBNI DIO '!D68+'II. POSEBNI DIO '!D92+'II. POSEBNI DIO '!D112</f>
        <v>790728</v>
      </c>
      <c r="I79" s="171">
        <f>+I80+I85</f>
        <v>592456.92000000004</v>
      </c>
      <c r="J79" s="174">
        <f t="shared" si="8"/>
        <v>769.82708101664605</v>
      </c>
      <c r="K79" s="174">
        <f t="shared" si="9"/>
        <v>74.925501563116526</v>
      </c>
    </row>
    <row r="80" spans="1:12" x14ac:dyDescent="0.25">
      <c r="A80" s="20"/>
      <c r="B80" s="27"/>
      <c r="C80" s="27">
        <v>422</v>
      </c>
      <c r="D80" s="184"/>
      <c r="E80" s="24" t="s">
        <v>116</v>
      </c>
      <c r="F80" s="172">
        <f>+F81+F82+F83+F84</f>
        <v>37802.36</v>
      </c>
      <c r="G80" s="173"/>
      <c r="H80" s="173"/>
      <c r="I80" s="172">
        <f>+I81+I82+I83+I84</f>
        <v>149718.84</v>
      </c>
      <c r="J80" s="175">
        <f t="shared" si="8"/>
        <v>396.05685994207766</v>
      </c>
      <c r="K80" s="175"/>
    </row>
    <row r="81" spans="1:11" x14ac:dyDescent="0.25">
      <c r="A81" s="20"/>
      <c r="B81" s="28"/>
      <c r="C81" s="28"/>
      <c r="D81" s="28">
        <v>4221</v>
      </c>
      <c r="E81" s="26" t="s">
        <v>118</v>
      </c>
      <c r="F81" s="173">
        <v>35539.14</v>
      </c>
      <c r="G81" s="173"/>
      <c r="H81" s="173"/>
      <c r="I81" s="173">
        <f>+'II. POSEBNI DIO '!E49+'II. POSEBNI DIO '!E69+'II. POSEBNI DIO '!E93+'II. POSEBNI DIO '!E113</f>
        <v>139734.44</v>
      </c>
      <c r="J81" s="175">
        <f t="shared" si="8"/>
        <v>393.18464093391117</v>
      </c>
      <c r="K81" s="175"/>
    </row>
    <row r="82" spans="1:11" x14ac:dyDescent="0.25">
      <c r="A82" s="20"/>
      <c r="B82" s="28"/>
      <c r="C82" s="28"/>
      <c r="D82" s="28">
        <v>4222</v>
      </c>
      <c r="E82" s="26" t="s">
        <v>158</v>
      </c>
      <c r="F82" s="173">
        <v>384.49</v>
      </c>
      <c r="G82" s="173"/>
      <c r="H82" s="173"/>
      <c r="I82" s="173">
        <f>+'II. POSEBNI DIO '!E50</f>
        <v>1125</v>
      </c>
      <c r="J82" s="176">
        <f>+I82/F82*100</f>
        <v>292.59538609586724</v>
      </c>
      <c r="K82" s="175"/>
    </row>
    <row r="83" spans="1:11" x14ac:dyDescent="0.25">
      <c r="A83" s="20"/>
      <c r="B83" s="28"/>
      <c r="C83" s="28"/>
      <c r="D83" s="28">
        <v>4223</v>
      </c>
      <c r="E83" s="26" t="s">
        <v>122</v>
      </c>
      <c r="F83" s="173">
        <v>1878.73</v>
      </c>
      <c r="G83" s="173"/>
      <c r="H83" s="173"/>
      <c r="I83" s="173">
        <f>+'II. POSEBNI DIO '!E51+'II. POSEBNI DIO '!E94+'II. POSEBNI DIO '!E114</f>
        <v>8859.4</v>
      </c>
      <c r="J83" s="176">
        <f>+I83/F83*100</f>
        <v>471.56323686745827</v>
      </c>
      <c r="K83" s="175"/>
    </row>
    <row r="84" spans="1:11" x14ac:dyDescent="0.25">
      <c r="A84" s="20"/>
      <c r="B84" s="28"/>
      <c r="C84" s="28"/>
      <c r="D84" s="28">
        <v>4227</v>
      </c>
      <c r="E84" s="26" t="s">
        <v>124</v>
      </c>
      <c r="F84" s="173">
        <v>0</v>
      </c>
      <c r="G84" s="173"/>
      <c r="H84" s="173"/>
      <c r="I84" s="173">
        <f>+'II. POSEBNI DIO '!E52</f>
        <v>0</v>
      </c>
      <c r="J84" s="176">
        <v>0</v>
      </c>
      <c r="K84" s="175"/>
    </row>
    <row r="85" spans="1:11" x14ac:dyDescent="0.25">
      <c r="A85" s="20"/>
      <c r="B85" s="27"/>
      <c r="C85" s="27">
        <v>426</v>
      </c>
      <c r="D85" s="184"/>
      <c r="E85" s="24" t="s">
        <v>139</v>
      </c>
      <c r="F85" s="172">
        <f>+F86</f>
        <v>39157.379999999997</v>
      </c>
      <c r="G85" s="173"/>
      <c r="H85" s="173"/>
      <c r="I85" s="172">
        <f>+I86</f>
        <v>442738.08</v>
      </c>
      <c r="J85" s="175">
        <f t="shared" si="8"/>
        <v>1130.6631853305814</v>
      </c>
      <c r="K85" s="175"/>
    </row>
    <row r="86" spans="1:11" x14ac:dyDescent="0.25">
      <c r="A86" s="20"/>
      <c r="B86" s="28"/>
      <c r="C86" s="28"/>
      <c r="D86" s="28">
        <v>4262</v>
      </c>
      <c r="E86" s="26" t="s">
        <v>141</v>
      </c>
      <c r="F86" s="173">
        <v>39157.379999999997</v>
      </c>
      <c r="G86" s="173"/>
      <c r="H86" s="173"/>
      <c r="I86" s="173">
        <f>+'II. POSEBNI DIO '!E70+'II. POSEBNI DIO '!E95+'II. POSEBNI DIO '!E115</f>
        <v>442738.08</v>
      </c>
      <c r="J86" s="176">
        <f t="shared" si="8"/>
        <v>1130.6631853305814</v>
      </c>
      <c r="K86" s="175"/>
    </row>
    <row r="87" spans="1:11" x14ac:dyDescent="0.25">
      <c r="A87" s="21"/>
      <c r="B87" s="34">
        <v>45</v>
      </c>
      <c r="C87" s="34"/>
      <c r="D87" s="184"/>
      <c r="E87" s="35" t="s">
        <v>39</v>
      </c>
      <c r="F87" s="171">
        <f>+F88</f>
        <v>0</v>
      </c>
      <c r="G87" s="171">
        <f>+'II. POSEBNI DIO '!C53</f>
        <v>531</v>
      </c>
      <c r="H87" s="171">
        <f>+'II. POSEBNI DIO '!D53</f>
        <v>531</v>
      </c>
      <c r="I87" s="171">
        <f>+I88</f>
        <v>0</v>
      </c>
      <c r="J87" s="174">
        <v>0</v>
      </c>
      <c r="K87" s="174">
        <f t="shared" si="9"/>
        <v>0</v>
      </c>
    </row>
    <row r="88" spans="1:11" x14ac:dyDescent="0.25">
      <c r="A88" s="20"/>
      <c r="B88" s="27"/>
      <c r="C88" s="27">
        <v>454</v>
      </c>
      <c r="D88" s="184"/>
      <c r="E88" s="24" t="s">
        <v>126</v>
      </c>
      <c r="F88" s="172">
        <f>+F89</f>
        <v>0</v>
      </c>
      <c r="G88" s="173"/>
      <c r="H88" s="173"/>
      <c r="I88" s="172">
        <f>+I89</f>
        <v>0</v>
      </c>
      <c r="J88" s="175">
        <v>0</v>
      </c>
      <c r="K88" s="175"/>
    </row>
    <row r="89" spans="1:11" x14ac:dyDescent="0.25">
      <c r="A89" s="20"/>
      <c r="B89" s="28"/>
      <c r="C89" s="28"/>
      <c r="D89" s="28">
        <v>4541</v>
      </c>
      <c r="E89" s="26" t="s">
        <v>126</v>
      </c>
      <c r="F89" s="173">
        <v>0</v>
      </c>
      <c r="G89" s="173"/>
      <c r="H89" s="173"/>
      <c r="I89" s="173">
        <f>+'II. POSEBNI DIO '!E54</f>
        <v>0</v>
      </c>
      <c r="J89" s="176">
        <v>0</v>
      </c>
      <c r="K89" s="175"/>
    </row>
    <row r="90" spans="1:11" x14ac:dyDescent="0.25">
      <c r="A90" s="235" t="s">
        <v>159</v>
      </c>
      <c r="B90" s="236"/>
      <c r="C90" s="236"/>
      <c r="D90" s="236"/>
      <c r="E90" s="237"/>
      <c r="F90" s="172">
        <f>+F33+F75</f>
        <v>8583762.129999999</v>
      </c>
      <c r="G90" s="172">
        <f>+G33+G75</f>
        <v>11747030</v>
      </c>
      <c r="H90" s="172">
        <f>+H33+H75</f>
        <v>10167130</v>
      </c>
      <c r="I90" s="172">
        <f>+I33+I75</f>
        <v>9283570.2700000014</v>
      </c>
      <c r="J90" s="175">
        <f t="shared" si="8"/>
        <v>108.152697260263</v>
      </c>
      <c r="K90" s="175">
        <f>+I90/H90*100</f>
        <v>91.309644609639122</v>
      </c>
    </row>
    <row r="97" spans="6:6" x14ac:dyDescent="0.25">
      <c r="F97" s="79"/>
    </row>
  </sheetData>
  <mergeCells count="7">
    <mergeCell ref="A32:E32"/>
    <mergeCell ref="A90:E90"/>
    <mergeCell ref="A3:I3"/>
    <mergeCell ref="A5:I5"/>
    <mergeCell ref="A8:E8"/>
    <mergeCell ref="A24:E24"/>
    <mergeCell ref="A29:I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="90" zoomScaleNormal="90" workbookViewId="0">
      <selection activeCell="D30" sqref="D30:G34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85546875" customWidth="1"/>
    <col min="7" max="7" width="21.28515625" customWidth="1"/>
    <col min="8" max="8" width="11.5703125" customWidth="1"/>
    <col min="9" max="9" width="11.140625" customWidth="1"/>
  </cols>
  <sheetData>
    <row r="1" spans="1:11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x14ac:dyDescent="0.25">
      <c r="A2" s="14"/>
      <c r="B2" s="14"/>
      <c r="C2" s="86"/>
      <c r="D2" s="86"/>
      <c r="E2" s="87"/>
      <c r="F2" s="87"/>
      <c r="G2" s="14"/>
      <c r="H2" s="14"/>
      <c r="I2" s="14"/>
      <c r="J2" s="14"/>
      <c r="K2" s="14"/>
    </row>
    <row r="3" spans="1:11" ht="15.75" x14ac:dyDescent="0.25">
      <c r="A3" s="14"/>
      <c r="B3" s="14"/>
      <c r="C3" s="238" t="s">
        <v>209</v>
      </c>
      <c r="D3" s="240"/>
      <c r="E3" s="240"/>
      <c r="F3" s="240"/>
      <c r="G3" s="14"/>
      <c r="H3" s="14"/>
      <c r="I3" s="14"/>
      <c r="J3" s="14"/>
      <c r="K3" s="14"/>
    </row>
    <row r="4" spans="1:11" ht="15.75" x14ac:dyDescent="0.25">
      <c r="A4" s="14"/>
      <c r="B4" s="14"/>
      <c r="C4" s="86"/>
      <c r="D4" s="86"/>
      <c r="E4" s="87"/>
      <c r="F4" s="87"/>
      <c r="G4" s="14"/>
      <c r="H4" s="14"/>
      <c r="I4" s="14"/>
      <c r="J4" s="14"/>
      <c r="K4" s="14"/>
    </row>
    <row r="5" spans="1:11" s="16" customFormat="1" ht="15.75" x14ac:dyDescent="0.25">
      <c r="A5" s="98" t="s">
        <v>11</v>
      </c>
      <c r="B5" s="98" t="s">
        <v>12</v>
      </c>
      <c r="C5" s="99" t="s">
        <v>19</v>
      </c>
      <c r="D5" s="39" t="s">
        <v>214</v>
      </c>
      <c r="E5" s="39" t="s">
        <v>174</v>
      </c>
      <c r="F5" s="39" t="s">
        <v>175</v>
      </c>
      <c r="G5" s="39" t="s">
        <v>213</v>
      </c>
      <c r="H5" s="100" t="s">
        <v>160</v>
      </c>
      <c r="I5" s="100" t="s">
        <v>160</v>
      </c>
      <c r="J5" s="14"/>
      <c r="K5" s="14"/>
    </row>
    <row r="6" spans="1:11" ht="15.75" x14ac:dyDescent="0.25">
      <c r="A6" s="245">
        <v>1</v>
      </c>
      <c r="B6" s="245"/>
      <c r="C6" s="245"/>
      <c r="D6" s="101">
        <v>2</v>
      </c>
      <c r="E6" s="101">
        <v>3</v>
      </c>
      <c r="F6" s="101">
        <v>4</v>
      </c>
      <c r="G6" s="101">
        <v>5</v>
      </c>
      <c r="H6" s="102" t="s">
        <v>179</v>
      </c>
      <c r="I6" s="102" t="s">
        <v>178</v>
      </c>
      <c r="J6" s="14"/>
      <c r="K6" s="14"/>
    </row>
    <row r="7" spans="1:11" ht="15.75" customHeight="1" x14ac:dyDescent="0.25">
      <c r="A7" s="246" t="s">
        <v>198</v>
      </c>
      <c r="B7" s="247"/>
      <c r="C7" s="248"/>
      <c r="D7" s="166">
        <f>+D8+D10+D12+D14</f>
        <v>11217194.890000001</v>
      </c>
      <c r="E7" s="166">
        <f>+E8+E10+E12+E14</f>
        <v>13134116</v>
      </c>
      <c r="F7" s="166">
        <f>+F8+F10+F12+F14</f>
        <v>13134116</v>
      </c>
      <c r="G7" s="166">
        <f t="shared" ref="G7" si="0">+G8+G10+G12+G14</f>
        <v>12316450.280000001</v>
      </c>
      <c r="H7" s="198">
        <f>+G7/D7*100</f>
        <v>109.7997351457268</v>
      </c>
      <c r="I7" s="198">
        <f>+G7/F7*100</f>
        <v>93.774489885729665</v>
      </c>
      <c r="J7" s="14"/>
      <c r="K7" s="14"/>
    </row>
    <row r="8" spans="1:11" ht="15.75" customHeight="1" x14ac:dyDescent="0.25">
      <c r="A8" s="103">
        <v>1</v>
      </c>
      <c r="B8" s="103"/>
      <c r="C8" s="104" t="s">
        <v>14</v>
      </c>
      <c r="D8" s="166">
        <f>+D9</f>
        <v>150148.94</v>
      </c>
      <c r="E8" s="166">
        <f t="shared" ref="E8:G8" si="1">+E9</f>
        <v>457230</v>
      </c>
      <c r="F8" s="166">
        <f t="shared" si="1"/>
        <v>457230</v>
      </c>
      <c r="G8" s="166">
        <f t="shared" si="1"/>
        <v>246446.22000000003</v>
      </c>
      <c r="H8" s="198"/>
      <c r="I8" s="198"/>
      <c r="J8" s="14"/>
      <c r="K8" s="14"/>
    </row>
    <row r="9" spans="1:11" ht="15.75" x14ac:dyDescent="0.25">
      <c r="A9" s="105"/>
      <c r="B9" s="105">
        <v>12</v>
      </c>
      <c r="C9" s="106" t="s">
        <v>34</v>
      </c>
      <c r="D9" s="167">
        <f>+'Račun prihoda i rashoda'!F20</f>
        <v>150148.94</v>
      </c>
      <c r="E9" s="167">
        <f>+'Račun prihoda i rashoda'!G20</f>
        <v>457230</v>
      </c>
      <c r="F9" s="167">
        <f>+'Račun prihoda i rashoda'!H20</f>
        <v>457230</v>
      </c>
      <c r="G9" s="167">
        <f>+'Račun prihoda i rashoda'!I20</f>
        <v>246446.22000000003</v>
      </c>
      <c r="H9" s="199">
        <f>+G9/D9*100</f>
        <v>164.13450537845958</v>
      </c>
      <c r="I9" s="199">
        <f>+G9/F9*100</f>
        <v>53.899835968768464</v>
      </c>
      <c r="J9" s="14"/>
      <c r="K9" s="14"/>
    </row>
    <row r="10" spans="1:11" ht="15.75" x14ac:dyDescent="0.25">
      <c r="A10" s="103">
        <v>3</v>
      </c>
      <c r="B10" s="103"/>
      <c r="C10" s="104" t="s">
        <v>27</v>
      </c>
      <c r="D10" s="166">
        <f>+D11</f>
        <v>1083</v>
      </c>
      <c r="E10" s="166">
        <f>+E11</f>
        <v>1195</v>
      </c>
      <c r="F10" s="166">
        <v>1195</v>
      </c>
      <c r="G10" s="166">
        <f>+G11</f>
        <v>1083.1099999999999</v>
      </c>
      <c r="H10" s="198"/>
      <c r="I10" s="198"/>
      <c r="J10" s="14"/>
      <c r="K10" s="14"/>
    </row>
    <row r="11" spans="1:11" ht="15.75" x14ac:dyDescent="0.25">
      <c r="A11" s="105"/>
      <c r="B11" s="105">
        <v>31</v>
      </c>
      <c r="C11" s="107" t="s">
        <v>27</v>
      </c>
      <c r="D11" s="167">
        <f>+'Račun prihoda i rashoda'!F17</f>
        <v>1083</v>
      </c>
      <c r="E11" s="167">
        <f>+'Račun prihoda i rashoda'!G17</f>
        <v>1195</v>
      </c>
      <c r="F11" s="167">
        <f>+'Račun prihoda i rashoda'!H17</f>
        <v>1195</v>
      </c>
      <c r="G11" s="167">
        <f>+'Račun prihoda i rashoda'!I17</f>
        <v>1083.1099999999999</v>
      </c>
      <c r="H11" s="199">
        <f>+G11/D11*100</f>
        <v>100.01015697137581</v>
      </c>
      <c r="I11" s="199">
        <f>+G11/F11*100</f>
        <v>90.636820083681997</v>
      </c>
      <c r="J11" s="14"/>
      <c r="K11" s="14"/>
    </row>
    <row r="12" spans="1:11" ht="15.75" x14ac:dyDescent="0.25">
      <c r="A12" s="103">
        <v>4</v>
      </c>
      <c r="B12" s="103"/>
      <c r="C12" s="104" t="s">
        <v>182</v>
      </c>
      <c r="D12" s="166">
        <f>+D13</f>
        <v>10213243.470000001</v>
      </c>
      <c r="E12" s="166">
        <f>+E13</f>
        <v>10086933</v>
      </c>
      <c r="F12" s="166">
        <f t="shared" ref="F12:G12" si="2">+F13</f>
        <v>10086933</v>
      </c>
      <c r="G12" s="166">
        <f t="shared" si="2"/>
        <v>10670520.4</v>
      </c>
      <c r="H12" s="198"/>
      <c r="I12" s="198"/>
      <c r="J12" s="14"/>
      <c r="K12" s="14"/>
    </row>
    <row r="13" spans="1:11" ht="15.75" x14ac:dyDescent="0.25">
      <c r="A13" s="105"/>
      <c r="B13" s="105">
        <v>43</v>
      </c>
      <c r="C13" s="107" t="s">
        <v>29</v>
      </c>
      <c r="D13" s="167">
        <f>+'Račun prihoda i rashoda'!F14</f>
        <v>10213243.470000001</v>
      </c>
      <c r="E13" s="167">
        <f>+'Račun prihoda i rashoda'!G14</f>
        <v>10086933</v>
      </c>
      <c r="F13" s="167">
        <f>+'Račun prihoda i rashoda'!H14</f>
        <v>10086933</v>
      </c>
      <c r="G13" s="167">
        <f>+'Račun prihoda i rashoda'!I14</f>
        <v>10670520.4</v>
      </c>
      <c r="H13" s="199">
        <f>+G13/D13*100</f>
        <v>104.47729393060283</v>
      </c>
      <c r="I13" s="199">
        <f>+G13/F13*100</f>
        <v>105.78557823274926</v>
      </c>
      <c r="J13" s="14"/>
      <c r="K13" s="14"/>
    </row>
    <row r="14" spans="1:11" ht="15.75" x14ac:dyDescent="0.25">
      <c r="A14" s="103">
        <v>5</v>
      </c>
      <c r="B14" s="103"/>
      <c r="C14" s="104" t="s">
        <v>183</v>
      </c>
      <c r="D14" s="166">
        <f>+D15+D16</f>
        <v>852719.4800000001</v>
      </c>
      <c r="E14" s="166">
        <f>+E15+E16</f>
        <v>2588758</v>
      </c>
      <c r="F14" s="166">
        <f>+F15+F16</f>
        <v>2588758</v>
      </c>
      <c r="G14" s="166">
        <f>+G15+G16</f>
        <v>1398400.55</v>
      </c>
      <c r="H14" s="198"/>
      <c r="I14" s="198"/>
      <c r="J14" s="14"/>
      <c r="K14" s="14"/>
    </row>
    <row r="15" spans="1:11" ht="15.75" x14ac:dyDescent="0.25">
      <c r="A15" s="105"/>
      <c r="B15" s="105">
        <v>51</v>
      </c>
      <c r="C15" s="107" t="s">
        <v>37</v>
      </c>
      <c r="D15" s="167">
        <v>1875.67</v>
      </c>
      <c r="E15" s="167">
        <v>0</v>
      </c>
      <c r="F15" s="167">
        <v>0</v>
      </c>
      <c r="G15" s="167">
        <v>2272</v>
      </c>
      <c r="H15" s="199">
        <v>0</v>
      </c>
      <c r="I15" s="199">
        <v>0</v>
      </c>
      <c r="J15" s="14"/>
      <c r="K15" s="14"/>
    </row>
    <row r="16" spans="1:11" ht="15.75" x14ac:dyDescent="0.25">
      <c r="A16" s="105"/>
      <c r="B16" s="105">
        <v>56</v>
      </c>
      <c r="C16" s="107" t="s">
        <v>184</v>
      </c>
      <c r="D16" s="167">
        <v>850843.81</v>
      </c>
      <c r="E16" s="167">
        <f>+'Račun prihoda i rashoda'!G10</f>
        <v>2588758</v>
      </c>
      <c r="F16" s="167">
        <f>+'Račun prihoda i rashoda'!H10</f>
        <v>2588758</v>
      </c>
      <c r="G16" s="167">
        <v>1396128.55</v>
      </c>
      <c r="H16" s="199">
        <f>+G16/D16*100</f>
        <v>164.08752506526432</v>
      </c>
      <c r="I16" s="199">
        <f>+G16/F16*100</f>
        <v>53.930438843646257</v>
      </c>
      <c r="J16" s="14"/>
      <c r="K16" s="14"/>
    </row>
    <row r="17" spans="1:11" ht="15.75" customHeight="1" x14ac:dyDescent="0.25">
      <c r="A17" s="246" t="s">
        <v>199</v>
      </c>
      <c r="B17" s="247"/>
      <c r="C17" s="248"/>
      <c r="D17" s="168">
        <f>+D18+D20+D22+D24</f>
        <v>8583762.1300000008</v>
      </c>
      <c r="E17" s="168">
        <f>+E18+E20+E22+E24</f>
        <v>11747030</v>
      </c>
      <c r="F17" s="168">
        <f t="shared" ref="F17:G17" si="3">+F18+F20+F22+F24</f>
        <v>10164630</v>
      </c>
      <c r="G17" s="168">
        <f t="shared" si="3"/>
        <v>9283570.2700000014</v>
      </c>
      <c r="H17" s="198">
        <f>+G17/D17*100</f>
        <v>108.15269726026298</v>
      </c>
      <c r="I17" s="198">
        <f>+G17/F17*100</f>
        <v>91.332102299837786</v>
      </c>
      <c r="J17" s="14"/>
      <c r="K17" s="14"/>
    </row>
    <row r="18" spans="1:11" ht="15.75" customHeight="1" x14ac:dyDescent="0.25">
      <c r="A18" s="103">
        <v>1</v>
      </c>
      <c r="B18" s="103"/>
      <c r="C18" s="104" t="s">
        <v>14</v>
      </c>
      <c r="D18" s="166">
        <f>+D19</f>
        <v>150148.94</v>
      </c>
      <c r="E18" s="166">
        <f t="shared" ref="E18:G18" si="4">+E19</f>
        <v>457230</v>
      </c>
      <c r="F18" s="166">
        <f t="shared" si="4"/>
        <v>262230</v>
      </c>
      <c r="G18" s="166">
        <f t="shared" si="4"/>
        <v>246446.21999999997</v>
      </c>
      <c r="H18" s="198"/>
      <c r="I18" s="198"/>
      <c r="J18" s="14"/>
      <c r="K18" s="14"/>
    </row>
    <row r="19" spans="1:11" ht="15.75" x14ac:dyDescent="0.25">
      <c r="A19" s="105"/>
      <c r="B19" s="105">
        <v>12</v>
      </c>
      <c r="C19" s="106" t="s">
        <v>34</v>
      </c>
      <c r="D19" s="167">
        <v>150148.94</v>
      </c>
      <c r="E19" s="167">
        <f>+'II. POSEBNI DIO '!C76</f>
        <v>457230</v>
      </c>
      <c r="F19" s="167">
        <f>+'II. POSEBNI DIO '!D76</f>
        <v>262230</v>
      </c>
      <c r="G19" s="167">
        <f>+'II. POSEBNI DIO '!E76</f>
        <v>246446.21999999997</v>
      </c>
      <c r="H19" s="199">
        <f>+G19/D19*100</f>
        <v>164.13450537845952</v>
      </c>
      <c r="I19" s="199">
        <f>+G19/F19*100</f>
        <v>93.980940395835717</v>
      </c>
      <c r="J19" s="14"/>
      <c r="K19" s="14"/>
    </row>
    <row r="20" spans="1:11" ht="15.75" x14ac:dyDescent="0.25">
      <c r="A20" s="103">
        <v>3</v>
      </c>
      <c r="B20" s="103"/>
      <c r="C20" s="104" t="s">
        <v>27</v>
      </c>
      <c r="D20" s="166">
        <f>+D21</f>
        <v>1083.02</v>
      </c>
      <c r="E20" s="166">
        <f>+E21</f>
        <v>1195</v>
      </c>
      <c r="F20" s="166">
        <v>1195</v>
      </c>
      <c r="G20" s="166">
        <f>+G21</f>
        <v>1083.1099999999999</v>
      </c>
      <c r="H20" s="198"/>
      <c r="I20" s="198"/>
      <c r="J20" s="14"/>
      <c r="K20" s="14"/>
    </row>
    <row r="21" spans="1:11" ht="15.75" x14ac:dyDescent="0.25">
      <c r="A21" s="105"/>
      <c r="B21" s="105">
        <v>31</v>
      </c>
      <c r="C21" s="107" t="s">
        <v>27</v>
      </c>
      <c r="D21" s="167">
        <v>1083.02</v>
      </c>
      <c r="E21" s="167">
        <f>+'II. POSEBNI DIO '!C12</f>
        <v>1195</v>
      </c>
      <c r="F21" s="169">
        <f>+'II. POSEBNI DIO '!D12</f>
        <v>1195</v>
      </c>
      <c r="G21" s="169">
        <f>+'II. POSEBNI DIO '!E12</f>
        <v>1083.1099999999999</v>
      </c>
      <c r="H21" s="199">
        <f>+G21/D21*100</f>
        <v>100.0083100958431</v>
      </c>
      <c r="I21" s="199">
        <f>+G21/F21*100</f>
        <v>90.636820083681997</v>
      </c>
      <c r="J21" s="14"/>
      <c r="K21" s="14"/>
    </row>
    <row r="22" spans="1:11" ht="15.75" x14ac:dyDescent="0.25">
      <c r="A22" s="103">
        <v>4</v>
      </c>
      <c r="B22" s="103"/>
      <c r="C22" s="104" t="s">
        <v>182</v>
      </c>
      <c r="D22" s="166">
        <f>+D23</f>
        <v>7579810.6600000001</v>
      </c>
      <c r="E22" s="166">
        <f>+E23</f>
        <v>8699847</v>
      </c>
      <c r="F22" s="166">
        <f t="shared" ref="F22:G22" si="5">+F23</f>
        <v>8422447</v>
      </c>
      <c r="G22" s="166">
        <f t="shared" si="5"/>
        <v>7637640.3900000006</v>
      </c>
      <c r="H22" s="198"/>
      <c r="I22" s="198"/>
      <c r="J22" s="14"/>
      <c r="K22" s="14"/>
    </row>
    <row r="23" spans="1:11" ht="15.75" x14ac:dyDescent="0.25">
      <c r="A23" s="105"/>
      <c r="B23" s="105">
        <v>43</v>
      </c>
      <c r="C23" s="107" t="s">
        <v>29</v>
      </c>
      <c r="D23" s="167">
        <v>7579810.6600000001</v>
      </c>
      <c r="E23" s="167">
        <f>+'II. POSEBNI DIO '!C15+'II. POSEBNI DIO '!C59+'II. POSEBNI DIO '!C63+'II. POSEBNI DIO '!C72</f>
        <v>8699847</v>
      </c>
      <c r="F23" s="169">
        <f>+'II. POSEBNI DIO '!D15+'II. POSEBNI DIO '!D59+'II. POSEBNI DIO '!D63+'II. POSEBNI DIO '!D72</f>
        <v>8422447</v>
      </c>
      <c r="G23" s="169">
        <f>+'II. POSEBNI DIO '!E15+'II. POSEBNI DIO '!E59+'II. POSEBNI DIO '!E63+'II. POSEBNI DIO '!E72</f>
        <v>7637640.3900000006</v>
      </c>
      <c r="H23" s="199">
        <f>+G23/D23*100</f>
        <v>100.7629442553912</v>
      </c>
      <c r="I23" s="199">
        <f>+G23/F23*100</f>
        <v>90.681964398232495</v>
      </c>
      <c r="J23" s="14"/>
      <c r="K23" s="14"/>
    </row>
    <row r="24" spans="1:11" ht="15.75" x14ac:dyDescent="0.25">
      <c r="A24" s="103">
        <v>5</v>
      </c>
      <c r="B24" s="103"/>
      <c r="C24" s="104" t="s">
        <v>183</v>
      </c>
      <c r="D24" s="166">
        <f>+D25+D26</f>
        <v>852719.50999999989</v>
      </c>
      <c r="E24" s="166">
        <f>+E25+E26</f>
        <v>2588758</v>
      </c>
      <c r="F24" s="166">
        <f>+F25+F26</f>
        <v>1478758</v>
      </c>
      <c r="G24" s="166">
        <f>+G25+G26</f>
        <v>1398400.55</v>
      </c>
      <c r="H24" s="198"/>
      <c r="I24" s="198"/>
      <c r="J24" s="14"/>
      <c r="K24" s="14"/>
    </row>
    <row r="25" spans="1:11" ht="15.75" x14ac:dyDescent="0.25">
      <c r="A25" s="105"/>
      <c r="B25" s="105">
        <v>51</v>
      </c>
      <c r="C25" s="107" t="s">
        <v>37</v>
      </c>
      <c r="D25" s="167">
        <v>1875.69</v>
      </c>
      <c r="E25" s="167">
        <v>0</v>
      </c>
      <c r="F25" s="167">
        <v>0</v>
      </c>
      <c r="G25" s="167">
        <f>+'II. POSEBNI DIO '!E55</f>
        <v>2272</v>
      </c>
      <c r="H25" s="199">
        <v>0</v>
      </c>
      <c r="I25" s="199">
        <v>0</v>
      </c>
      <c r="J25" s="14"/>
      <c r="K25" s="14"/>
    </row>
    <row r="26" spans="1:11" ht="15.75" x14ac:dyDescent="0.25">
      <c r="A26" s="105"/>
      <c r="B26" s="105">
        <v>56</v>
      </c>
      <c r="C26" s="107" t="s">
        <v>184</v>
      </c>
      <c r="D26" s="167">
        <v>850843.82</v>
      </c>
      <c r="E26" s="167">
        <f>+'II. POSEBNI DIO '!C96</f>
        <v>2588758</v>
      </c>
      <c r="F26" s="169">
        <f>+'II. POSEBNI DIO '!D96</f>
        <v>1478758</v>
      </c>
      <c r="G26" s="169">
        <f>+'II. POSEBNI DIO '!E96</f>
        <v>1396128.55</v>
      </c>
      <c r="H26" s="199">
        <f>+G26/D26*100</f>
        <v>164.08752313673739</v>
      </c>
      <c r="I26" s="199">
        <f>+G26/F26*100</f>
        <v>94.412239866157961</v>
      </c>
      <c r="J26" s="14"/>
      <c r="K26" s="14"/>
    </row>
    <row r="27" spans="1:11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.75" x14ac:dyDescent="0.25">
      <c r="A33" s="14"/>
      <c r="B33" s="14"/>
      <c r="C33" s="14"/>
      <c r="D33" s="197"/>
      <c r="E33" s="15"/>
      <c r="F33" s="15"/>
      <c r="G33" s="197"/>
      <c r="H33" s="14"/>
      <c r="I33" s="14"/>
      <c r="J33" s="14"/>
      <c r="K33" s="14"/>
    </row>
    <row r="34" spans="1:11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</sheetData>
  <mergeCells count="4">
    <mergeCell ref="A6:C6"/>
    <mergeCell ref="C3:F3"/>
    <mergeCell ref="A17:C17"/>
    <mergeCell ref="A7:C7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B6" sqref="B6"/>
    </sheetView>
  </sheetViews>
  <sheetFormatPr defaultRowHeight="15.75" x14ac:dyDescent="0.25"/>
  <cols>
    <col min="1" max="1" width="37.7109375" style="14" customWidth="1"/>
    <col min="2" max="5" width="25.28515625" style="14" customWidth="1"/>
    <col min="6" max="6" width="10.7109375" style="14" customWidth="1"/>
    <col min="7" max="7" width="10.5703125" style="14" customWidth="1"/>
    <col min="8" max="16384" width="9.140625" style="14"/>
  </cols>
  <sheetData>
    <row r="1" spans="1:7" x14ac:dyDescent="0.25">
      <c r="A1" s="108"/>
      <c r="B1" s="108"/>
      <c r="C1" s="108"/>
      <c r="D1" s="108"/>
      <c r="E1" s="108"/>
      <c r="F1" s="108"/>
      <c r="G1" s="108"/>
    </row>
    <row r="2" spans="1:7" x14ac:dyDescent="0.25">
      <c r="A2" s="84"/>
      <c r="B2" s="46"/>
      <c r="C2" s="46"/>
      <c r="D2" s="46"/>
      <c r="E2" s="46"/>
      <c r="F2" s="108"/>
      <c r="G2" s="108"/>
    </row>
    <row r="3" spans="1:7" ht="15.75" customHeight="1" x14ac:dyDescent="0.25">
      <c r="A3" s="249" t="s">
        <v>188</v>
      </c>
      <c r="B3" s="249"/>
      <c r="C3" s="249"/>
      <c r="D3" s="249"/>
      <c r="E3" s="250"/>
      <c r="F3" s="250"/>
      <c r="G3" s="250"/>
    </row>
    <row r="4" spans="1:7" x14ac:dyDescent="0.25">
      <c r="A4" s="84"/>
      <c r="B4" s="84"/>
      <c r="C4" s="109"/>
      <c r="D4" s="109"/>
      <c r="E4" s="109"/>
      <c r="F4" s="108"/>
      <c r="G4" s="108"/>
    </row>
    <row r="5" spans="1:7" x14ac:dyDescent="0.25">
      <c r="A5" s="110" t="s">
        <v>19</v>
      </c>
      <c r="B5" s="39" t="s">
        <v>214</v>
      </c>
      <c r="C5" s="39" t="s">
        <v>174</v>
      </c>
      <c r="D5" s="39" t="s">
        <v>175</v>
      </c>
      <c r="E5" s="39" t="s">
        <v>213</v>
      </c>
      <c r="F5" s="102" t="s">
        <v>160</v>
      </c>
      <c r="G5" s="102" t="s">
        <v>160</v>
      </c>
    </row>
    <row r="6" spans="1:7" ht="11.25" customHeight="1" x14ac:dyDescent="0.25">
      <c r="A6" s="111">
        <v>1</v>
      </c>
      <c r="B6" s="112">
        <v>2</v>
      </c>
      <c r="C6" s="112">
        <v>3</v>
      </c>
      <c r="D6" s="112">
        <v>4</v>
      </c>
      <c r="E6" s="112">
        <v>5</v>
      </c>
      <c r="F6" s="112" t="s">
        <v>179</v>
      </c>
      <c r="G6" s="112" t="s">
        <v>178</v>
      </c>
    </row>
    <row r="7" spans="1:7" ht="15.75" customHeight="1" x14ac:dyDescent="0.25">
      <c r="A7" s="113" t="s">
        <v>20</v>
      </c>
      <c r="B7" s="161">
        <f t="shared" ref="B7:E8" si="0">+B8</f>
        <v>8583762.129999999</v>
      </c>
      <c r="C7" s="161">
        <f t="shared" si="0"/>
        <v>11747030</v>
      </c>
      <c r="D7" s="161">
        <f t="shared" si="0"/>
        <v>10167130</v>
      </c>
      <c r="E7" s="161">
        <f t="shared" si="0"/>
        <v>9283570.2700000014</v>
      </c>
      <c r="F7" s="194">
        <f>+E7/B7*100</f>
        <v>108.152697260263</v>
      </c>
      <c r="G7" s="194">
        <f>+E7/D7*100</f>
        <v>91.309644609639122</v>
      </c>
    </row>
    <row r="8" spans="1:7" x14ac:dyDescent="0.25">
      <c r="A8" s="114" t="s">
        <v>32</v>
      </c>
      <c r="B8" s="162">
        <f t="shared" si="0"/>
        <v>8583762.129999999</v>
      </c>
      <c r="C8" s="162">
        <f t="shared" si="0"/>
        <v>11747030</v>
      </c>
      <c r="D8" s="162">
        <f t="shared" si="0"/>
        <v>10167130</v>
      </c>
      <c r="E8" s="164">
        <f t="shared" si="0"/>
        <v>9283570.2700000014</v>
      </c>
      <c r="F8" s="195">
        <f>+E8/B8*100</f>
        <v>108.152697260263</v>
      </c>
      <c r="G8" s="195">
        <f>+E8/D8*100</f>
        <v>91.309644609639122</v>
      </c>
    </row>
    <row r="9" spans="1:7" ht="31.5" x14ac:dyDescent="0.25">
      <c r="A9" s="115" t="s">
        <v>33</v>
      </c>
      <c r="B9" s="163">
        <f>+'Račun prihoda i rashoda'!F90</f>
        <v>8583762.129999999</v>
      </c>
      <c r="C9" s="163">
        <f>+'II. POSEBNI DIO '!C8</f>
        <v>11747030</v>
      </c>
      <c r="D9" s="163">
        <f>+'II. POSEBNI DIO '!D8</f>
        <v>10167130</v>
      </c>
      <c r="E9" s="165">
        <f>+'II. POSEBNI DIO '!E8</f>
        <v>9283570.2700000014</v>
      </c>
      <c r="F9" s="196">
        <f>+E9/B9*100</f>
        <v>108.152697260263</v>
      </c>
      <c r="G9" s="196">
        <f>+E9/D9*100</f>
        <v>91.309644609639122</v>
      </c>
    </row>
    <row r="10" spans="1:7" x14ac:dyDescent="0.25">
      <c r="B10" s="15"/>
      <c r="C10" s="15"/>
      <c r="D10" s="15"/>
      <c r="E10" s="15"/>
    </row>
    <row r="11" spans="1:7" x14ac:dyDescent="0.25">
      <c r="B11" s="15"/>
      <c r="C11" s="15"/>
      <c r="D11" s="15"/>
      <c r="E11" s="15"/>
    </row>
  </sheetData>
  <mergeCells count="1">
    <mergeCell ref="A3:G3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0"/>
  <sheetViews>
    <sheetView topLeftCell="A28" workbookViewId="0">
      <selection activeCell="G24" sqref="G2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18.7109375" customWidth="1"/>
    <col min="9" max="9" width="22.140625" customWidth="1"/>
    <col min="10" max="10" width="10.42578125" customWidth="1"/>
    <col min="11" max="11" width="9.5703125" customWidth="1"/>
  </cols>
  <sheetData>
    <row r="2" spans="1:11" ht="6.75" customHeight="1" x14ac:dyDescent="0.25">
      <c r="A2" s="116"/>
      <c r="B2" s="116"/>
      <c r="C2" s="151"/>
      <c r="D2" s="116"/>
      <c r="E2" s="116"/>
      <c r="F2" s="116"/>
      <c r="G2" s="116"/>
      <c r="H2" s="116"/>
      <c r="I2" s="116"/>
      <c r="J2" s="117"/>
      <c r="K2" s="117"/>
    </row>
    <row r="3" spans="1:11" ht="18" customHeight="1" x14ac:dyDescent="0.25">
      <c r="A3" s="263" t="s">
        <v>189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</row>
    <row r="4" spans="1:11" ht="18" customHeight="1" x14ac:dyDescent="0.25">
      <c r="A4" s="116"/>
      <c r="B4" s="132"/>
      <c r="C4" s="152"/>
      <c r="D4" s="132"/>
      <c r="E4" s="132"/>
      <c r="F4" s="132"/>
      <c r="G4" s="132"/>
      <c r="H4" s="259"/>
      <c r="I4" s="259"/>
      <c r="J4" s="132"/>
      <c r="K4" s="132"/>
    </row>
    <row r="5" spans="1:11" ht="18" customHeight="1" x14ac:dyDescent="0.25">
      <c r="A5" s="263" t="s">
        <v>200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</row>
    <row r="6" spans="1:11" ht="14.25" customHeight="1" x14ac:dyDescent="0.25">
      <c r="A6" s="151"/>
      <c r="B6" s="152"/>
      <c r="C6" s="152"/>
      <c r="D6" s="152"/>
      <c r="E6" s="152"/>
      <c r="F6" s="152"/>
      <c r="G6" s="152"/>
      <c r="H6" s="152"/>
      <c r="I6" s="152"/>
      <c r="J6" s="152"/>
      <c r="K6" s="152"/>
    </row>
    <row r="7" spans="1:11" s="82" customFormat="1" ht="31.5" customHeight="1" x14ac:dyDescent="0.25">
      <c r="A7" s="265" t="s">
        <v>19</v>
      </c>
      <c r="B7" s="266"/>
      <c r="C7" s="266"/>
      <c r="D7" s="266"/>
      <c r="E7" s="267"/>
      <c r="F7" s="39" t="s">
        <v>214</v>
      </c>
      <c r="G7" s="39" t="s">
        <v>174</v>
      </c>
      <c r="H7" s="39" t="s">
        <v>175</v>
      </c>
      <c r="I7" s="39" t="s">
        <v>213</v>
      </c>
      <c r="J7" s="118" t="s">
        <v>160</v>
      </c>
      <c r="K7" s="118" t="s">
        <v>160</v>
      </c>
    </row>
    <row r="8" spans="1:11" ht="11.25" customHeight="1" x14ac:dyDescent="0.25">
      <c r="A8" s="260">
        <v>1</v>
      </c>
      <c r="B8" s="261"/>
      <c r="C8" s="261"/>
      <c r="D8" s="261"/>
      <c r="E8" s="262"/>
      <c r="F8" s="112">
        <v>2</v>
      </c>
      <c r="G8" s="112">
        <v>3</v>
      </c>
      <c r="H8" s="112">
        <v>4</v>
      </c>
      <c r="I8" s="112">
        <v>5</v>
      </c>
      <c r="J8" s="112" t="s">
        <v>179</v>
      </c>
      <c r="K8" s="112" t="s">
        <v>178</v>
      </c>
    </row>
    <row r="9" spans="1:11" ht="31.5" x14ac:dyDescent="0.25">
      <c r="A9" s="104">
        <v>8</v>
      </c>
      <c r="B9" s="104"/>
      <c r="C9" s="104"/>
      <c r="D9" s="104"/>
      <c r="E9" s="104" t="s">
        <v>21</v>
      </c>
      <c r="F9" s="119"/>
      <c r="G9" s="119"/>
      <c r="H9" s="119"/>
      <c r="I9" s="119"/>
      <c r="J9" s="120"/>
      <c r="K9" s="120"/>
    </row>
    <row r="10" spans="1:11" ht="15.75" x14ac:dyDescent="0.25">
      <c r="A10" s="104"/>
      <c r="B10" s="121">
        <v>84</v>
      </c>
      <c r="C10" s="121"/>
      <c r="D10" s="121"/>
      <c r="E10" s="121" t="s">
        <v>25</v>
      </c>
      <c r="F10" s="119">
        <v>0</v>
      </c>
      <c r="G10" s="119">
        <v>0</v>
      </c>
      <c r="H10" s="119">
        <v>0</v>
      </c>
      <c r="I10" s="119">
        <v>0</v>
      </c>
      <c r="J10" s="120"/>
      <c r="K10" s="120"/>
    </row>
    <row r="11" spans="1:11" ht="53.25" customHeight="1" x14ac:dyDescent="0.25">
      <c r="A11" s="122"/>
      <c r="B11" s="122"/>
      <c r="C11" s="123">
        <v>841</v>
      </c>
      <c r="D11" s="123"/>
      <c r="E11" s="124" t="s">
        <v>201</v>
      </c>
      <c r="F11" s="119">
        <v>0</v>
      </c>
      <c r="G11" s="119">
        <v>0</v>
      </c>
      <c r="H11" s="119">
        <v>0</v>
      </c>
      <c r="I11" s="119">
        <v>0</v>
      </c>
      <c r="J11" s="120"/>
      <c r="K11" s="120"/>
    </row>
    <row r="12" spans="1:11" ht="37.5" customHeight="1" x14ac:dyDescent="0.25">
      <c r="A12" s="122"/>
      <c r="B12" s="122"/>
      <c r="C12" s="123"/>
      <c r="D12" s="123">
        <v>8413</v>
      </c>
      <c r="E12" s="124" t="s">
        <v>202</v>
      </c>
      <c r="F12" s="119">
        <v>0</v>
      </c>
      <c r="G12" s="119">
        <v>0</v>
      </c>
      <c r="H12" s="119">
        <v>0</v>
      </c>
      <c r="I12" s="119">
        <v>0</v>
      </c>
      <c r="J12" s="120"/>
      <c r="K12" s="120"/>
    </row>
    <row r="13" spans="1:11" ht="31.5" x14ac:dyDescent="0.25">
      <c r="A13" s="125">
        <v>5</v>
      </c>
      <c r="B13" s="126"/>
      <c r="C13" s="126"/>
      <c r="D13" s="126"/>
      <c r="E13" s="127" t="s">
        <v>22</v>
      </c>
      <c r="F13" s="119"/>
      <c r="G13" s="119"/>
      <c r="H13" s="119"/>
      <c r="I13" s="119"/>
      <c r="J13" s="120"/>
      <c r="K13" s="120"/>
    </row>
    <row r="14" spans="1:11" ht="39" customHeight="1" x14ac:dyDescent="0.25">
      <c r="A14" s="121"/>
      <c r="B14" s="121">
        <v>54</v>
      </c>
      <c r="C14" s="121"/>
      <c r="D14" s="121"/>
      <c r="E14" s="128" t="s">
        <v>26</v>
      </c>
      <c r="F14" s="119">
        <v>0</v>
      </c>
      <c r="G14" s="119">
        <v>0</v>
      </c>
      <c r="H14" s="119">
        <v>0</v>
      </c>
      <c r="I14" s="129">
        <v>0</v>
      </c>
      <c r="J14" s="120"/>
      <c r="K14" s="120"/>
    </row>
    <row r="15" spans="1:11" ht="60" customHeight="1" x14ac:dyDescent="0.25">
      <c r="A15" s="121"/>
      <c r="B15" s="121"/>
      <c r="C15" s="123">
        <v>541</v>
      </c>
      <c r="D15" s="123"/>
      <c r="E15" s="124" t="s">
        <v>203</v>
      </c>
      <c r="F15" s="119">
        <v>0</v>
      </c>
      <c r="G15" s="119">
        <v>0</v>
      </c>
      <c r="H15" s="119">
        <v>0</v>
      </c>
      <c r="I15" s="129">
        <v>0</v>
      </c>
      <c r="J15" s="120"/>
      <c r="K15" s="120"/>
    </row>
    <row r="16" spans="1:11" ht="31.5" customHeight="1" x14ac:dyDescent="0.25">
      <c r="A16" s="130"/>
      <c r="B16" s="126"/>
      <c r="C16" s="131"/>
      <c r="D16" s="131">
        <v>5413</v>
      </c>
      <c r="E16" s="121" t="s">
        <v>204</v>
      </c>
      <c r="F16" s="119">
        <v>0</v>
      </c>
      <c r="G16" s="119">
        <v>0</v>
      </c>
      <c r="H16" s="119">
        <v>0</v>
      </c>
      <c r="I16" s="119">
        <v>0</v>
      </c>
      <c r="J16" s="120"/>
      <c r="K16" s="120"/>
    </row>
    <row r="17" spans="1:11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5">
      <c r="A19" s="268" t="s">
        <v>205</v>
      </c>
      <c r="B19" s="268"/>
      <c r="C19" s="268"/>
      <c r="D19" s="268"/>
      <c r="E19" s="268"/>
      <c r="F19" s="268"/>
      <c r="G19" s="268"/>
      <c r="H19" s="268"/>
      <c r="I19" s="268"/>
      <c r="J19" s="268"/>
      <c r="K19" s="268"/>
    </row>
    <row r="21" spans="1:11" s="82" customFormat="1" ht="31.5" customHeight="1" x14ac:dyDescent="0.25">
      <c r="A21" s="265" t="s">
        <v>19</v>
      </c>
      <c r="B21" s="266"/>
      <c r="C21" s="266"/>
      <c r="D21" s="266"/>
      <c r="E21" s="267"/>
      <c r="F21" s="39" t="s">
        <v>214</v>
      </c>
      <c r="G21" s="39" t="s">
        <v>174</v>
      </c>
      <c r="H21" s="39" t="s">
        <v>175</v>
      </c>
      <c r="I21" s="39" t="s">
        <v>213</v>
      </c>
      <c r="J21" s="118" t="s">
        <v>160</v>
      </c>
      <c r="K21" s="118" t="s">
        <v>160</v>
      </c>
    </row>
    <row r="22" spans="1:11" ht="11.25" customHeight="1" x14ac:dyDescent="0.25">
      <c r="A22" s="260">
        <v>1</v>
      </c>
      <c r="B22" s="261"/>
      <c r="C22" s="261"/>
      <c r="D22" s="261"/>
      <c r="E22" s="262"/>
      <c r="F22" s="112">
        <v>2</v>
      </c>
      <c r="G22" s="112">
        <v>3</v>
      </c>
      <c r="H22" s="112">
        <v>4</v>
      </c>
      <c r="I22" s="112">
        <v>5</v>
      </c>
      <c r="J22" s="112" t="s">
        <v>179</v>
      </c>
      <c r="K22" s="112" t="s">
        <v>178</v>
      </c>
    </row>
    <row r="23" spans="1:11" ht="16.5" customHeight="1" x14ac:dyDescent="0.25">
      <c r="A23" s="257" t="s">
        <v>206</v>
      </c>
      <c r="B23" s="257"/>
      <c r="C23" s="257"/>
      <c r="D23" s="257"/>
      <c r="E23" s="258"/>
      <c r="F23" s="112"/>
      <c r="G23" s="112"/>
      <c r="H23" s="112"/>
      <c r="I23" s="112"/>
      <c r="J23" s="112"/>
      <c r="K23" s="112"/>
    </row>
    <row r="24" spans="1:11" ht="15.75" x14ac:dyDescent="0.25">
      <c r="A24" s="246">
        <v>1</v>
      </c>
      <c r="B24" s="247"/>
      <c r="C24" s="247"/>
      <c r="D24" s="248"/>
      <c r="E24" s="104" t="s">
        <v>14</v>
      </c>
      <c r="F24" s="119"/>
      <c r="G24" s="119"/>
      <c r="H24" s="119"/>
      <c r="I24" s="119"/>
      <c r="J24" s="120"/>
      <c r="K24" s="120"/>
    </row>
    <row r="25" spans="1:11" ht="15.75" x14ac:dyDescent="0.25">
      <c r="A25" s="251">
        <v>11</v>
      </c>
      <c r="B25" s="252"/>
      <c r="C25" s="252"/>
      <c r="D25" s="253"/>
      <c r="E25" s="121" t="s">
        <v>14</v>
      </c>
      <c r="F25" s="119">
        <v>0</v>
      </c>
      <c r="G25" s="119">
        <v>0</v>
      </c>
      <c r="H25" s="119">
        <v>0</v>
      </c>
      <c r="I25" s="119">
        <v>0</v>
      </c>
      <c r="J25" s="120"/>
      <c r="K25" s="120"/>
    </row>
    <row r="26" spans="1:11" ht="15.75" x14ac:dyDescent="0.25">
      <c r="A26" s="254">
        <v>12</v>
      </c>
      <c r="B26" s="255"/>
      <c r="C26" s="255"/>
      <c r="D26" s="256"/>
      <c r="E26" s="124" t="s">
        <v>207</v>
      </c>
      <c r="F26" s="119">
        <v>0</v>
      </c>
      <c r="G26" s="119">
        <v>0</v>
      </c>
      <c r="H26" s="119">
        <v>0</v>
      </c>
      <c r="I26" s="119">
        <v>0</v>
      </c>
      <c r="J26" s="120"/>
      <c r="K26" s="120"/>
    </row>
    <row r="27" spans="1:11" ht="15.75" x14ac:dyDescent="0.25">
      <c r="A27" s="246">
        <v>3</v>
      </c>
      <c r="B27" s="247"/>
      <c r="C27" s="247"/>
      <c r="D27" s="248"/>
      <c r="E27" s="104" t="s">
        <v>27</v>
      </c>
      <c r="F27" s="119"/>
      <c r="G27" s="119"/>
      <c r="H27" s="119"/>
      <c r="I27" s="119"/>
      <c r="J27" s="120"/>
      <c r="K27" s="120"/>
    </row>
    <row r="28" spans="1:11" ht="15.75" x14ac:dyDescent="0.25">
      <c r="A28" s="251">
        <v>31</v>
      </c>
      <c r="B28" s="252"/>
      <c r="C28" s="252"/>
      <c r="D28" s="253"/>
      <c r="E28" s="121" t="s">
        <v>27</v>
      </c>
      <c r="F28" s="119">
        <v>0</v>
      </c>
      <c r="G28" s="119">
        <v>0</v>
      </c>
      <c r="H28" s="119">
        <v>0</v>
      </c>
      <c r="I28" s="119">
        <v>0</v>
      </c>
      <c r="J28" s="120"/>
      <c r="K28" s="120"/>
    </row>
    <row r="29" spans="1:11" ht="15.75" x14ac:dyDescent="0.25">
      <c r="A29" s="246">
        <v>4</v>
      </c>
      <c r="B29" s="247"/>
      <c r="C29" s="247"/>
      <c r="D29" s="248"/>
      <c r="E29" s="104" t="s">
        <v>182</v>
      </c>
      <c r="F29" s="119"/>
      <c r="G29" s="119"/>
      <c r="H29" s="119"/>
      <c r="I29" s="119"/>
      <c r="J29" s="120"/>
      <c r="K29" s="120"/>
    </row>
    <row r="30" spans="1:11" ht="15.75" x14ac:dyDescent="0.25">
      <c r="A30" s="251">
        <v>43</v>
      </c>
      <c r="B30" s="252"/>
      <c r="C30" s="252"/>
      <c r="D30" s="253"/>
      <c r="E30" s="121" t="s">
        <v>29</v>
      </c>
      <c r="F30" s="119">
        <v>0</v>
      </c>
      <c r="G30" s="119">
        <v>0</v>
      </c>
      <c r="H30" s="119">
        <v>0</v>
      </c>
      <c r="I30" s="119">
        <v>0</v>
      </c>
      <c r="J30" s="120"/>
      <c r="K30" s="120"/>
    </row>
    <row r="31" spans="1:11" ht="15.75" x14ac:dyDescent="0.25">
      <c r="A31" s="246">
        <v>1</v>
      </c>
      <c r="B31" s="247"/>
      <c r="C31" s="247"/>
      <c r="D31" s="248"/>
      <c r="E31" s="104" t="s">
        <v>14</v>
      </c>
      <c r="F31" s="119"/>
      <c r="G31" s="119"/>
      <c r="H31" s="119"/>
      <c r="I31" s="119"/>
      <c r="J31" s="120"/>
      <c r="K31" s="120"/>
    </row>
    <row r="32" spans="1:11" ht="16.5" customHeight="1" x14ac:dyDescent="0.25">
      <c r="A32" s="257" t="s">
        <v>208</v>
      </c>
      <c r="B32" s="257"/>
      <c r="C32" s="257"/>
      <c r="D32" s="257"/>
      <c r="E32" s="258"/>
      <c r="F32" s="112"/>
      <c r="G32" s="112"/>
      <c r="H32" s="112"/>
      <c r="I32" s="112"/>
      <c r="J32" s="112"/>
      <c r="K32" s="112"/>
    </row>
    <row r="33" spans="1:11" ht="15.75" x14ac:dyDescent="0.25">
      <c r="A33" s="246">
        <v>1</v>
      </c>
      <c r="B33" s="247"/>
      <c r="C33" s="247"/>
      <c r="D33" s="248"/>
      <c r="E33" s="104" t="s">
        <v>14</v>
      </c>
      <c r="F33" s="119"/>
      <c r="G33" s="119"/>
      <c r="H33" s="119"/>
      <c r="I33" s="119"/>
      <c r="J33" s="120"/>
      <c r="K33" s="120"/>
    </row>
    <row r="34" spans="1:11" ht="15.75" x14ac:dyDescent="0.25">
      <c r="A34" s="251">
        <v>11</v>
      </c>
      <c r="B34" s="252"/>
      <c r="C34" s="252"/>
      <c r="D34" s="253"/>
      <c r="E34" s="121" t="s">
        <v>14</v>
      </c>
      <c r="F34" s="119">
        <v>0</v>
      </c>
      <c r="G34" s="119">
        <v>0</v>
      </c>
      <c r="H34" s="119">
        <v>0</v>
      </c>
      <c r="I34" s="119">
        <v>0</v>
      </c>
      <c r="J34" s="120"/>
      <c r="K34" s="120"/>
    </row>
    <row r="35" spans="1:11" ht="15.75" x14ac:dyDescent="0.25">
      <c r="A35" s="254">
        <v>12</v>
      </c>
      <c r="B35" s="255"/>
      <c r="C35" s="255"/>
      <c r="D35" s="256"/>
      <c r="E35" s="124" t="s">
        <v>207</v>
      </c>
      <c r="F35" s="119">
        <v>0</v>
      </c>
      <c r="G35" s="119">
        <v>0</v>
      </c>
      <c r="H35" s="119">
        <v>0</v>
      </c>
      <c r="I35" s="119">
        <v>0</v>
      </c>
      <c r="J35" s="120"/>
      <c r="K35" s="120"/>
    </row>
    <row r="36" spans="1:11" ht="15.75" x14ac:dyDescent="0.25">
      <c r="A36" s="246">
        <v>3</v>
      </c>
      <c r="B36" s="247"/>
      <c r="C36" s="247"/>
      <c r="D36" s="248"/>
      <c r="E36" s="104" t="s">
        <v>27</v>
      </c>
      <c r="F36" s="119"/>
      <c r="G36" s="119"/>
      <c r="H36" s="119"/>
      <c r="I36" s="119"/>
      <c r="J36" s="120"/>
      <c r="K36" s="120"/>
    </row>
    <row r="37" spans="1:11" ht="15.75" x14ac:dyDescent="0.25">
      <c r="A37" s="251">
        <v>31</v>
      </c>
      <c r="B37" s="252"/>
      <c r="C37" s="252"/>
      <c r="D37" s="253"/>
      <c r="E37" s="121" t="s">
        <v>27</v>
      </c>
      <c r="F37" s="119">
        <v>0</v>
      </c>
      <c r="G37" s="119">
        <v>0</v>
      </c>
      <c r="H37" s="119">
        <v>0</v>
      </c>
      <c r="I37" s="119">
        <v>0</v>
      </c>
      <c r="J37" s="120"/>
      <c r="K37" s="120"/>
    </row>
    <row r="38" spans="1:11" ht="15.75" x14ac:dyDescent="0.25">
      <c r="A38" s="246">
        <v>4</v>
      </c>
      <c r="B38" s="247"/>
      <c r="C38" s="247"/>
      <c r="D38" s="248"/>
      <c r="E38" s="104" t="s">
        <v>182</v>
      </c>
      <c r="F38" s="119"/>
      <c r="G38" s="119"/>
      <c r="H38" s="119"/>
      <c r="I38" s="119"/>
      <c r="J38" s="120"/>
      <c r="K38" s="120"/>
    </row>
    <row r="39" spans="1:11" ht="15.75" x14ac:dyDescent="0.25">
      <c r="A39" s="251">
        <v>43</v>
      </c>
      <c r="B39" s="252"/>
      <c r="C39" s="252"/>
      <c r="D39" s="253"/>
      <c r="E39" s="121" t="s">
        <v>29</v>
      </c>
      <c r="F39" s="119">
        <v>0</v>
      </c>
      <c r="G39" s="119">
        <v>0</v>
      </c>
      <c r="H39" s="119">
        <v>0</v>
      </c>
      <c r="I39" s="119">
        <v>0</v>
      </c>
      <c r="J39" s="120"/>
      <c r="K39" s="120"/>
    </row>
    <row r="40" spans="1:11" ht="15.75" x14ac:dyDescent="0.25">
      <c r="A40" s="246">
        <v>1</v>
      </c>
      <c r="B40" s="247"/>
      <c r="C40" s="247"/>
      <c r="D40" s="248"/>
      <c r="E40" s="104" t="s">
        <v>14</v>
      </c>
      <c r="F40" s="119"/>
      <c r="G40" s="119"/>
      <c r="H40" s="119"/>
      <c r="I40" s="119"/>
      <c r="J40" s="120"/>
      <c r="K40" s="120"/>
    </row>
  </sheetData>
  <mergeCells count="26">
    <mergeCell ref="H4:I4"/>
    <mergeCell ref="A8:E8"/>
    <mergeCell ref="A5:K5"/>
    <mergeCell ref="A3:K3"/>
    <mergeCell ref="A22:E22"/>
    <mergeCell ref="A7:E7"/>
    <mergeCell ref="A19:K19"/>
    <mergeCell ref="A21:E21"/>
    <mergeCell ref="A23:E23"/>
    <mergeCell ref="A25:D25"/>
    <mergeCell ref="A26:D26"/>
    <mergeCell ref="A24:D24"/>
    <mergeCell ref="A27:D27"/>
    <mergeCell ref="A28:D28"/>
    <mergeCell ref="A29:D29"/>
    <mergeCell ref="A31:D31"/>
    <mergeCell ref="A30:D30"/>
    <mergeCell ref="A32:E32"/>
    <mergeCell ref="A38:D38"/>
    <mergeCell ref="A39:D39"/>
    <mergeCell ref="A40:D40"/>
    <mergeCell ref="A33:D33"/>
    <mergeCell ref="A34:D34"/>
    <mergeCell ref="A35:D35"/>
    <mergeCell ref="A36:D36"/>
    <mergeCell ref="A37:D37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0"/>
  <sheetViews>
    <sheetView tabSelected="1" topLeftCell="A103" zoomScaleNormal="100" workbookViewId="0">
      <selection activeCell="B121" sqref="B121"/>
    </sheetView>
  </sheetViews>
  <sheetFormatPr defaultRowHeight="15" x14ac:dyDescent="0.25"/>
  <cols>
    <col min="1" max="1" width="14.5703125" customWidth="1"/>
    <col min="2" max="2" width="66.140625" style="1" customWidth="1"/>
    <col min="3" max="4" width="15.5703125" style="1" bestFit="1" customWidth="1"/>
    <col min="5" max="5" width="15.5703125" style="1" customWidth="1"/>
    <col min="6" max="6" width="12.7109375" style="1" customWidth="1"/>
  </cols>
  <sheetData>
    <row r="2" spans="1:6" ht="15.75" x14ac:dyDescent="0.25">
      <c r="A2" s="269" t="s">
        <v>196</v>
      </c>
      <c r="B2" s="269"/>
      <c r="C2" s="269"/>
      <c r="D2" s="269"/>
      <c r="E2" s="269"/>
      <c r="F2" s="269"/>
    </row>
    <row r="4" spans="1:6" ht="15.75" x14ac:dyDescent="0.25">
      <c r="A4" s="220" t="s">
        <v>197</v>
      </c>
      <c r="B4" s="220"/>
      <c r="C4" s="220"/>
      <c r="D4" s="220"/>
      <c r="E4" s="220"/>
      <c r="F4" s="220"/>
    </row>
    <row r="5" spans="1:6" ht="10.5" customHeight="1" x14ac:dyDescent="0.25">
      <c r="A5" s="48"/>
      <c r="B5" s="70"/>
      <c r="C5" s="15"/>
      <c r="D5" s="200"/>
      <c r="E5" s="201"/>
      <c r="F5" s="47"/>
    </row>
    <row r="6" spans="1:6" ht="30" customHeight="1" x14ac:dyDescent="0.25">
      <c r="A6" s="273" t="s">
        <v>19</v>
      </c>
      <c r="B6" s="274"/>
      <c r="C6" s="50" t="s">
        <v>176</v>
      </c>
      <c r="D6" s="50" t="s">
        <v>177</v>
      </c>
      <c r="E6" s="50" t="s">
        <v>213</v>
      </c>
      <c r="F6" s="50" t="s">
        <v>160</v>
      </c>
    </row>
    <row r="7" spans="1:6" ht="12" customHeight="1" x14ac:dyDescent="0.25">
      <c r="A7" s="270">
        <v>1</v>
      </c>
      <c r="B7" s="270"/>
      <c r="C7" s="51">
        <v>2</v>
      </c>
      <c r="D7" s="51">
        <v>3</v>
      </c>
      <c r="E7" s="51">
        <v>4</v>
      </c>
      <c r="F7" s="52" t="s">
        <v>164</v>
      </c>
    </row>
    <row r="8" spans="1:6" ht="15.75" x14ac:dyDescent="0.25">
      <c r="A8" s="53" t="s">
        <v>40</v>
      </c>
      <c r="B8" s="54" t="s">
        <v>41</v>
      </c>
      <c r="C8" s="154">
        <f>+C11+C58+C62+C71+C75</f>
        <v>11747030</v>
      </c>
      <c r="D8" s="154">
        <f>+D11+D58+D62+D71+D75</f>
        <v>10167130</v>
      </c>
      <c r="E8" s="154">
        <f>+E11+E58+E62+E71+E75</f>
        <v>9283570.2700000014</v>
      </c>
      <c r="F8" s="154">
        <f>+E8/D8*100</f>
        <v>91.309644609639122</v>
      </c>
    </row>
    <row r="9" spans="1:6" ht="15.75" x14ac:dyDescent="0.25">
      <c r="A9" s="55" t="s">
        <v>42</v>
      </c>
      <c r="B9" s="56" t="s">
        <v>43</v>
      </c>
      <c r="C9" s="154">
        <f>+C8</f>
        <v>11747030</v>
      </c>
      <c r="D9" s="154">
        <f>+D8</f>
        <v>10167130</v>
      </c>
      <c r="E9" s="154">
        <f>+E8</f>
        <v>9283570.2700000014</v>
      </c>
      <c r="F9" s="154">
        <f t="shared" ref="F9:F13" si="0">+E9/D9*100</f>
        <v>91.309644609639122</v>
      </c>
    </row>
    <row r="10" spans="1:6" ht="15.75" x14ac:dyDescent="0.25">
      <c r="A10" s="53" t="s">
        <v>44</v>
      </c>
      <c r="B10" s="54" t="s">
        <v>45</v>
      </c>
      <c r="C10" s="154">
        <f>+C8</f>
        <v>11747030</v>
      </c>
      <c r="D10" s="154">
        <f>+D8</f>
        <v>10167130</v>
      </c>
      <c r="E10" s="154">
        <f>+E8</f>
        <v>9283570.2700000014</v>
      </c>
      <c r="F10" s="154">
        <f t="shared" si="0"/>
        <v>91.309644609639122</v>
      </c>
    </row>
    <row r="11" spans="1:6" ht="31.5" x14ac:dyDescent="0.25">
      <c r="A11" s="134" t="s">
        <v>46</v>
      </c>
      <c r="B11" s="135" t="s">
        <v>185</v>
      </c>
      <c r="C11" s="155">
        <f>+C12+C15</f>
        <v>2297167</v>
      </c>
      <c r="D11" s="155">
        <f>+D12+D15+D55</f>
        <v>2192267</v>
      </c>
      <c r="E11" s="155">
        <f>+E12+E15+E55</f>
        <v>1673339.8699999999</v>
      </c>
      <c r="F11" s="155">
        <f t="shared" si="0"/>
        <v>76.329200320946299</v>
      </c>
    </row>
    <row r="12" spans="1:6" ht="15.75" x14ac:dyDescent="0.25">
      <c r="A12" s="58" t="s">
        <v>47</v>
      </c>
      <c r="B12" s="57" t="s">
        <v>27</v>
      </c>
      <c r="C12" s="154">
        <f>+C13</f>
        <v>1195</v>
      </c>
      <c r="D12" s="154">
        <f t="shared" ref="D12:E12" si="1">+D13</f>
        <v>1195</v>
      </c>
      <c r="E12" s="154">
        <f t="shared" si="1"/>
        <v>1083.1099999999999</v>
      </c>
      <c r="F12" s="154">
        <f t="shared" si="0"/>
        <v>90.636820083681997</v>
      </c>
    </row>
    <row r="13" spans="1:6" ht="15.75" x14ac:dyDescent="0.25">
      <c r="A13" s="49" t="s">
        <v>48</v>
      </c>
      <c r="B13" s="60" t="s">
        <v>24</v>
      </c>
      <c r="C13" s="154">
        <v>1195</v>
      </c>
      <c r="D13" s="154">
        <v>1195</v>
      </c>
      <c r="E13" s="154">
        <f>+E14</f>
        <v>1083.1099999999999</v>
      </c>
      <c r="F13" s="154">
        <f t="shared" si="0"/>
        <v>90.636820083681997</v>
      </c>
    </row>
    <row r="14" spans="1:6" ht="15.75" x14ac:dyDescent="0.25">
      <c r="A14" s="65" t="s">
        <v>50</v>
      </c>
      <c r="B14" s="62" t="s">
        <v>51</v>
      </c>
      <c r="C14" s="157"/>
      <c r="D14" s="157"/>
      <c r="E14" s="157">
        <v>1083.1099999999999</v>
      </c>
      <c r="F14" s="154"/>
    </row>
    <row r="15" spans="1:6" ht="15.75" x14ac:dyDescent="0.25">
      <c r="A15" s="63" t="s">
        <v>52</v>
      </c>
      <c r="B15" s="57" t="s">
        <v>29</v>
      </c>
      <c r="C15" s="154">
        <f>+C16+C22+C44+C48+C53</f>
        <v>2295972</v>
      </c>
      <c r="D15" s="154">
        <f>+D16+D22+D44+D48+D53</f>
        <v>2188572</v>
      </c>
      <c r="E15" s="154">
        <f>+E16+E22+E44+E48+E53</f>
        <v>1669984.7599999998</v>
      </c>
      <c r="F15" s="154">
        <f>+E15/D15*100</f>
        <v>76.304766761157495</v>
      </c>
    </row>
    <row r="16" spans="1:6" ht="15.75" x14ac:dyDescent="0.25">
      <c r="A16" s="66" t="s">
        <v>53</v>
      </c>
      <c r="B16" s="59" t="s">
        <v>16</v>
      </c>
      <c r="C16" s="154">
        <v>1440043</v>
      </c>
      <c r="D16" s="154">
        <v>1325043</v>
      </c>
      <c r="E16" s="154">
        <f>+E17+E18+E19+E20+E21</f>
        <v>1148220.96</v>
      </c>
      <c r="F16" s="154">
        <f t="shared" ref="F16:F64" si="2">+E16/D16*100</f>
        <v>86.655373448257905</v>
      </c>
    </row>
    <row r="17" spans="1:8" ht="15.75" x14ac:dyDescent="0.25">
      <c r="A17" s="67" t="s">
        <v>147</v>
      </c>
      <c r="B17" s="62" t="s">
        <v>55</v>
      </c>
      <c r="C17" s="157"/>
      <c r="D17" s="157"/>
      <c r="E17" s="157">
        <v>944912.85</v>
      </c>
      <c r="F17" s="154"/>
    </row>
    <row r="18" spans="1:8" ht="15.75" x14ac:dyDescent="0.25">
      <c r="A18" s="67" t="s">
        <v>56</v>
      </c>
      <c r="B18" s="62" t="s">
        <v>57</v>
      </c>
      <c r="C18" s="157"/>
      <c r="D18" s="157"/>
      <c r="E18" s="157">
        <v>2017.55</v>
      </c>
      <c r="F18" s="154"/>
    </row>
    <row r="19" spans="1:8" ht="15.75" x14ac:dyDescent="0.25">
      <c r="A19" s="67" t="s">
        <v>59</v>
      </c>
      <c r="B19" s="62" t="s">
        <v>58</v>
      </c>
      <c r="C19" s="157"/>
      <c r="D19" s="157"/>
      <c r="E19" s="157">
        <v>56148.46</v>
      </c>
      <c r="F19" s="154"/>
      <c r="H19" s="1"/>
    </row>
    <row r="20" spans="1:8" ht="15.75" x14ac:dyDescent="0.25">
      <c r="A20" s="67" t="s">
        <v>61</v>
      </c>
      <c r="B20" s="62" t="s">
        <v>62</v>
      </c>
      <c r="C20" s="157"/>
      <c r="D20" s="157"/>
      <c r="E20" s="157">
        <v>145142.1</v>
      </c>
      <c r="F20" s="154"/>
    </row>
    <row r="21" spans="1:8" ht="15.75" x14ac:dyDescent="0.25">
      <c r="A21" s="67" t="s">
        <v>63</v>
      </c>
      <c r="B21" s="62" t="s">
        <v>64</v>
      </c>
      <c r="C21" s="157"/>
      <c r="D21" s="157"/>
      <c r="E21" s="157">
        <v>0</v>
      </c>
      <c r="F21" s="154"/>
    </row>
    <row r="22" spans="1:8" ht="15.75" x14ac:dyDescent="0.25">
      <c r="A22" s="66" t="s">
        <v>48</v>
      </c>
      <c r="B22" s="60" t="s">
        <v>24</v>
      </c>
      <c r="C22" s="154">
        <v>693079</v>
      </c>
      <c r="D22" s="154">
        <v>698079</v>
      </c>
      <c r="E22" s="154">
        <f>+E23+E24+E25+E26+E27+E28+E29+E30+E31+E32+E33+E34+E35+E36+E37+E38+E39+E40+E41+E42+E43</f>
        <v>436342.89999999997</v>
      </c>
      <c r="F22" s="154">
        <f t="shared" si="2"/>
        <v>62.506234967675582</v>
      </c>
    </row>
    <row r="23" spans="1:8" ht="15.75" x14ac:dyDescent="0.25">
      <c r="A23" s="67" t="s">
        <v>66</v>
      </c>
      <c r="B23" s="62" t="s">
        <v>67</v>
      </c>
      <c r="C23" s="157"/>
      <c r="D23" s="157"/>
      <c r="E23" s="157">
        <v>3787.64</v>
      </c>
      <c r="F23" s="154"/>
    </row>
    <row r="24" spans="1:8" ht="15.75" x14ac:dyDescent="0.25">
      <c r="A24" s="67" t="s">
        <v>68</v>
      </c>
      <c r="B24" s="62" t="s">
        <v>69</v>
      </c>
      <c r="C24" s="157"/>
      <c r="D24" s="157"/>
      <c r="E24" s="157">
        <v>29838.69</v>
      </c>
      <c r="F24" s="154"/>
    </row>
    <row r="25" spans="1:8" ht="15.75" x14ac:dyDescent="0.25">
      <c r="A25" s="67" t="s">
        <v>70</v>
      </c>
      <c r="B25" s="62" t="s">
        <v>71</v>
      </c>
      <c r="C25" s="157"/>
      <c r="D25" s="157"/>
      <c r="E25" s="157">
        <v>5281.23</v>
      </c>
      <c r="F25" s="154"/>
    </row>
    <row r="26" spans="1:8" ht="15.75" x14ac:dyDescent="0.25">
      <c r="A26" s="67" t="s">
        <v>73</v>
      </c>
      <c r="B26" s="62" t="s">
        <v>74</v>
      </c>
      <c r="C26" s="157"/>
      <c r="D26" s="157"/>
      <c r="E26" s="157">
        <v>12760.88</v>
      </c>
      <c r="F26" s="154"/>
    </row>
    <row r="27" spans="1:8" ht="15.75" x14ac:dyDescent="0.25">
      <c r="A27" s="67" t="s">
        <v>75</v>
      </c>
      <c r="B27" s="62" t="s">
        <v>76</v>
      </c>
      <c r="C27" s="157"/>
      <c r="D27" s="157"/>
      <c r="E27" s="157">
        <v>47479.77</v>
      </c>
      <c r="F27" s="154"/>
    </row>
    <row r="28" spans="1:8" ht="15.75" x14ac:dyDescent="0.25">
      <c r="A28" s="67" t="s">
        <v>77</v>
      </c>
      <c r="B28" s="62" t="s">
        <v>78</v>
      </c>
      <c r="C28" s="157"/>
      <c r="D28" s="157"/>
      <c r="E28" s="157">
        <v>0</v>
      </c>
      <c r="F28" s="154"/>
    </row>
    <row r="29" spans="1:8" ht="15.75" x14ac:dyDescent="0.25">
      <c r="A29" s="67" t="s">
        <v>79</v>
      </c>
      <c r="B29" s="62" t="s">
        <v>80</v>
      </c>
      <c r="C29" s="157"/>
      <c r="D29" s="157"/>
      <c r="E29" s="157">
        <v>509.34</v>
      </c>
      <c r="F29" s="154"/>
    </row>
    <row r="30" spans="1:8" ht="15.75" x14ac:dyDescent="0.25">
      <c r="A30" s="67" t="s">
        <v>81</v>
      </c>
      <c r="B30" s="62" t="s">
        <v>82</v>
      </c>
      <c r="C30" s="157"/>
      <c r="D30" s="157"/>
      <c r="E30" s="157">
        <v>0</v>
      </c>
      <c r="F30" s="154"/>
    </row>
    <row r="31" spans="1:8" ht="15.75" x14ac:dyDescent="0.25">
      <c r="A31" s="67" t="s">
        <v>83</v>
      </c>
      <c r="B31" s="62" t="s">
        <v>84</v>
      </c>
      <c r="C31" s="157"/>
      <c r="D31" s="157"/>
      <c r="E31" s="157">
        <v>71447.83</v>
      </c>
      <c r="F31" s="154"/>
    </row>
    <row r="32" spans="1:8" ht="15.75" x14ac:dyDescent="0.25">
      <c r="A32" s="67" t="s">
        <v>85</v>
      </c>
      <c r="B32" s="62" t="s">
        <v>86</v>
      </c>
      <c r="C32" s="157"/>
      <c r="D32" s="157"/>
      <c r="E32" s="157">
        <v>112637.83</v>
      </c>
      <c r="F32" s="154"/>
    </row>
    <row r="33" spans="1:6" ht="15.75" x14ac:dyDescent="0.25">
      <c r="A33" s="67" t="s">
        <v>87</v>
      </c>
      <c r="B33" s="62" t="s">
        <v>88</v>
      </c>
      <c r="C33" s="157"/>
      <c r="D33" s="157"/>
      <c r="E33" s="157">
        <v>11004.22</v>
      </c>
      <c r="F33" s="154"/>
    </row>
    <row r="34" spans="1:6" ht="15.75" x14ac:dyDescent="0.25">
      <c r="A34" s="67" t="s">
        <v>50</v>
      </c>
      <c r="B34" s="62" t="s">
        <v>51</v>
      </c>
      <c r="C34" s="157"/>
      <c r="D34" s="157"/>
      <c r="E34" s="157">
        <v>12277.53</v>
      </c>
      <c r="F34" s="154"/>
    </row>
    <row r="35" spans="1:6" ht="15.75" x14ac:dyDescent="0.25">
      <c r="A35" s="67" t="s">
        <v>89</v>
      </c>
      <c r="B35" s="62" t="s">
        <v>90</v>
      </c>
      <c r="C35" s="157"/>
      <c r="D35" s="157"/>
      <c r="E35" s="157">
        <v>67681.06</v>
      </c>
      <c r="F35" s="154"/>
    </row>
    <row r="36" spans="1:6" ht="15.75" x14ac:dyDescent="0.25">
      <c r="A36" s="67" t="s">
        <v>91</v>
      </c>
      <c r="B36" s="62" t="s">
        <v>92</v>
      </c>
      <c r="C36" s="157"/>
      <c r="D36" s="157"/>
      <c r="E36" s="157">
        <v>69.12</v>
      </c>
      <c r="F36" s="154"/>
    </row>
    <row r="37" spans="1:6" ht="15.75" x14ac:dyDescent="0.25">
      <c r="A37" s="67" t="s">
        <v>93</v>
      </c>
      <c r="B37" s="62" t="s">
        <v>94</v>
      </c>
      <c r="C37" s="157"/>
      <c r="D37" s="157"/>
      <c r="E37" s="157">
        <v>25351.68</v>
      </c>
      <c r="F37" s="154"/>
    </row>
    <row r="38" spans="1:6" ht="15.75" x14ac:dyDescent="0.25">
      <c r="A38" s="67" t="s">
        <v>95</v>
      </c>
      <c r="B38" s="62" t="s">
        <v>96</v>
      </c>
      <c r="C38" s="157"/>
      <c r="D38" s="157"/>
      <c r="E38" s="157">
        <v>9942.85</v>
      </c>
      <c r="F38" s="154"/>
    </row>
    <row r="39" spans="1:6" ht="15.75" x14ac:dyDescent="0.25">
      <c r="A39" s="67" t="s">
        <v>98</v>
      </c>
      <c r="B39" s="62" t="s">
        <v>99</v>
      </c>
      <c r="C39" s="157"/>
      <c r="D39" s="157"/>
      <c r="E39" s="157">
        <v>16508.29</v>
      </c>
      <c r="F39" s="154"/>
    </row>
    <row r="40" spans="1:6" ht="15.75" x14ac:dyDescent="0.25">
      <c r="A40" s="67" t="s">
        <v>100</v>
      </c>
      <c r="B40" s="62" t="s">
        <v>101</v>
      </c>
      <c r="C40" s="157"/>
      <c r="D40" s="157"/>
      <c r="E40" s="157">
        <v>5691.68</v>
      </c>
      <c r="F40" s="154"/>
    </row>
    <row r="41" spans="1:6" ht="15.75" x14ac:dyDescent="0.25">
      <c r="A41" s="67" t="s">
        <v>102</v>
      </c>
      <c r="B41" s="62" t="s">
        <v>103</v>
      </c>
      <c r="C41" s="157"/>
      <c r="D41" s="157"/>
      <c r="E41" s="157">
        <v>1530.33</v>
      </c>
      <c r="F41" s="154"/>
    </row>
    <row r="42" spans="1:6" ht="15.75" x14ac:dyDescent="0.25">
      <c r="A42" s="67" t="s">
        <v>104</v>
      </c>
      <c r="B42" s="62" t="s">
        <v>105</v>
      </c>
      <c r="C42" s="157"/>
      <c r="D42" s="157"/>
      <c r="E42" s="157">
        <v>73.66</v>
      </c>
      <c r="F42" s="154"/>
    </row>
    <row r="43" spans="1:6" ht="15.75" x14ac:dyDescent="0.25">
      <c r="A43" s="67" t="s">
        <v>106</v>
      </c>
      <c r="B43" s="62" t="s">
        <v>97</v>
      </c>
      <c r="C43" s="157"/>
      <c r="D43" s="157"/>
      <c r="E43" s="157">
        <v>2469.27</v>
      </c>
      <c r="F43" s="154"/>
    </row>
    <row r="44" spans="1:6" ht="15.75" x14ac:dyDescent="0.25">
      <c r="A44" s="66" t="s">
        <v>107</v>
      </c>
      <c r="B44" s="60" t="s">
        <v>38</v>
      </c>
      <c r="C44" s="154">
        <v>1725</v>
      </c>
      <c r="D44" s="154">
        <v>4325</v>
      </c>
      <c r="E44" s="154">
        <f>+E45+E46+E47</f>
        <v>1452.72</v>
      </c>
      <c r="F44" s="154">
        <f>+E44/D44*100</f>
        <v>33.588901734104049</v>
      </c>
    </row>
    <row r="45" spans="1:6" ht="15.75" x14ac:dyDescent="0.25">
      <c r="A45" s="67" t="s">
        <v>109</v>
      </c>
      <c r="B45" s="62" t="s">
        <v>110</v>
      </c>
      <c r="C45" s="157"/>
      <c r="D45" s="157"/>
      <c r="E45" s="157">
        <v>0</v>
      </c>
      <c r="F45" s="154"/>
    </row>
    <row r="46" spans="1:6" ht="15.75" x14ac:dyDescent="0.25">
      <c r="A46" s="67" t="s">
        <v>111</v>
      </c>
      <c r="B46" s="62" t="s">
        <v>112</v>
      </c>
      <c r="C46" s="157"/>
      <c r="D46" s="157"/>
      <c r="E46" s="157">
        <v>0</v>
      </c>
      <c r="F46" s="154"/>
    </row>
    <row r="47" spans="1:6" ht="15.75" x14ac:dyDescent="0.25">
      <c r="A47" s="67" t="s">
        <v>113</v>
      </c>
      <c r="B47" s="62" t="s">
        <v>114</v>
      </c>
      <c r="C47" s="157"/>
      <c r="D47" s="157"/>
      <c r="E47" s="157">
        <v>1452.72</v>
      </c>
      <c r="F47" s="154"/>
    </row>
    <row r="48" spans="1:6" ht="15.75" x14ac:dyDescent="0.25">
      <c r="A48" s="66" t="s">
        <v>115</v>
      </c>
      <c r="B48" s="61" t="s">
        <v>35</v>
      </c>
      <c r="C48" s="158">
        <v>160594</v>
      </c>
      <c r="D48" s="158">
        <v>160594</v>
      </c>
      <c r="E48" s="158">
        <f>+E49+E50+E51+E52</f>
        <v>83968.18</v>
      </c>
      <c r="F48" s="154">
        <f t="shared" si="2"/>
        <v>52.286000722318391</v>
      </c>
    </row>
    <row r="49" spans="1:6" ht="15.75" x14ac:dyDescent="0.25">
      <c r="A49" s="67" t="s">
        <v>117</v>
      </c>
      <c r="B49" s="64" t="s">
        <v>118</v>
      </c>
      <c r="C49" s="157"/>
      <c r="D49" s="157"/>
      <c r="E49" s="157">
        <v>73983.78</v>
      </c>
      <c r="F49" s="154"/>
    </row>
    <row r="50" spans="1:6" ht="15.75" x14ac:dyDescent="0.25">
      <c r="A50" s="67" t="s">
        <v>119</v>
      </c>
      <c r="B50" s="62" t="s">
        <v>120</v>
      </c>
      <c r="C50" s="157"/>
      <c r="D50" s="157"/>
      <c r="E50" s="157">
        <v>1125</v>
      </c>
      <c r="F50" s="154"/>
    </row>
    <row r="51" spans="1:6" ht="15.75" x14ac:dyDescent="0.25">
      <c r="A51" s="67" t="s">
        <v>121</v>
      </c>
      <c r="B51" s="62" t="s">
        <v>122</v>
      </c>
      <c r="C51" s="157"/>
      <c r="D51" s="157"/>
      <c r="E51" s="157">
        <v>8859.4</v>
      </c>
      <c r="F51" s="154"/>
    </row>
    <row r="52" spans="1:6" ht="15.75" x14ac:dyDescent="0.25">
      <c r="A52" s="67" t="s">
        <v>123</v>
      </c>
      <c r="B52" s="62" t="s">
        <v>124</v>
      </c>
      <c r="C52" s="157"/>
      <c r="D52" s="157"/>
      <c r="E52" s="157">
        <v>0</v>
      </c>
      <c r="F52" s="154"/>
    </row>
    <row r="53" spans="1:6" ht="15.75" x14ac:dyDescent="0.25">
      <c r="A53" s="66" t="s">
        <v>125</v>
      </c>
      <c r="B53" s="60" t="s">
        <v>39</v>
      </c>
      <c r="C53" s="154">
        <v>531</v>
      </c>
      <c r="D53" s="154">
        <v>531</v>
      </c>
      <c r="E53" s="154">
        <f>+E54</f>
        <v>0</v>
      </c>
      <c r="F53" s="154">
        <f t="shared" si="2"/>
        <v>0</v>
      </c>
    </row>
    <row r="54" spans="1:6" ht="15.75" x14ac:dyDescent="0.25">
      <c r="A54" s="67" t="s">
        <v>127</v>
      </c>
      <c r="B54" s="62" t="s">
        <v>126</v>
      </c>
      <c r="C54" s="157"/>
      <c r="D54" s="157"/>
      <c r="E54" s="157">
        <v>0</v>
      </c>
      <c r="F54" s="154"/>
    </row>
    <row r="55" spans="1:6" ht="15.75" x14ac:dyDescent="0.25">
      <c r="A55" s="53" t="s">
        <v>163</v>
      </c>
      <c r="B55" s="60" t="s">
        <v>37</v>
      </c>
      <c r="C55" s="154"/>
      <c r="D55" s="154">
        <f>+D56</f>
        <v>2500</v>
      </c>
      <c r="E55" s="154">
        <f>+E56</f>
        <v>2272</v>
      </c>
      <c r="F55" s="154"/>
    </row>
    <row r="56" spans="1:6" ht="15.75" x14ac:dyDescent="0.25">
      <c r="A56" s="66" t="s">
        <v>48</v>
      </c>
      <c r="B56" s="60" t="s">
        <v>24</v>
      </c>
      <c r="C56" s="157"/>
      <c r="D56" s="157">
        <v>2500</v>
      </c>
      <c r="E56" s="154">
        <f>+E57</f>
        <v>2272</v>
      </c>
      <c r="F56" s="154"/>
    </row>
    <row r="57" spans="1:6" ht="15.75" x14ac:dyDescent="0.25">
      <c r="A57" s="67" t="s">
        <v>66</v>
      </c>
      <c r="B57" s="62" t="s">
        <v>67</v>
      </c>
      <c r="C57" s="157"/>
      <c r="D57" s="157"/>
      <c r="E57" s="157">
        <v>2272</v>
      </c>
      <c r="F57" s="154"/>
    </row>
    <row r="58" spans="1:6" ht="15.75" x14ac:dyDescent="0.25">
      <c r="A58" s="134" t="s">
        <v>128</v>
      </c>
      <c r="B58" s="135" t="s">
        <v>129</v>
      </c>
      <c r="C58" s="159">
        <f t="shared" ref="C58:E58" si="3">+C59</f>
        <v>5640719</v>
      </c>
      <c r="D58" s="159">
        <f t="shared" si="3"/>
        <v>5640719</v>
      </c>
      <c r="E58" s="159">
        <f t="shared" si="3"/>
        <v>5486174.7300000004</v>
      </c>
      <c r="F58" s="155">
        <f t="shared" si="2"/>
        <v>97.260202644379206</v>
      </c>
    </row>
    <row r="59" spans="1:6" ht="15.75" x14ac:dyDescent="0.25">
      <c r="A59" s="58" t="s">
        <v>52</v>
      </c>
      <c r="B59" s="57" t="s">
        <v>29</v>
      </c>
      <c r="C59" s="154">
        <f>+C60</f>
        <v>5640719</v>
      </c>
      <c r="D59" s="154">
        <f>+D60</f>
        <v>5640719</v>
      </c>
      <c r="E59" s="154">
        <f>+E60</f>
        <v>5486174.7300000004</v>
      </c>
      <c r="F59" s="154">
        <f t="shared" si="2"/>
        <v>97.260202644379206</v>
      </c>
    </row>
    <row r="60" spans="1:6" ht="15.75" x14ac:dyDescent="0.25">
      <c r="A60" s="66" t="s">
        <v>48</v>
      </c>
      <c r="B60" s="60" t="s">
        <v>24</v>
      </c>
      <c r="C60" s="154">
        <v>5640719</v>
      </c>
      <c r="D60" s="154">
        <v>5640719</v>
      </c>
      <c r="E60" s="154">
        <f>+E61</f>
        <v>5486174.7300000004</v>
      </c>
      <c r="F60" s="154">
        <f t="shared" si="2"/>
        <v>97.260202644379206</v>
      </c>
    </row>
    <row r="61" spans="1:6" ht="15.75" x14ac:dyDescent="0.25">
      <c r="A61" s="67" t="s">
        <v>130</v>
      </c>
      <c r="B61" s="64" t="s">
        <v>96</v>
      </c>
      <c r="C61" s="157"/>
      <c r="D61" s="157"/>
      <c r="E61" s="157">
        <v>5486174.7300000004</v>
      </c>
      <c r="F61" s="154"/>
    </row>
    <row r="62" spans="1:6" ht="15.75" x14ac:dyDescent="0.25">
      <c r="A62" s="134" t="s">
        <v>131</v>
      </c>
      <c r="B62" s="136" t="s">
        <v>132</v>
      </c>
      <c r="C62" s="155">
        <f>+C63</f>
        <v>756520</v>
      </c>
      <c r="D62" s="155">
        <f>+D63</f>
        <v>586520</v>
      </c>
      <c r="E62" s="155">
        <f>+E63</f>
        <v>475603.32000000007</v>
      </c>
      <c r="F62" s="155">
        <f t="shared" si="2"/>
        <v>81.089019982268312</v>
      </c>
    </row>
    <row r="63" spans="1:6" ht="15.75" x14ac:dyDescent="0.25">
      <c r="A63" s="58" t="s">
        <v>52</v>
      </c>
      <c r="B63" s="57" t="s">
        <v>29</v>
      </c>
      <c r="C63" s="154">
        <f>+C64+C66+C68</f>
        <v>756520</v>
      </c>
      <c r="D63" s="154">
        <f>+D64+D66+D68</f>
        <v>586520</v>
      </c>
      <c r="E63" s="154">
        <f>+E64+E66+E68</f>
        <v>475603.32000000007</v>
      </c>
      <c r="F63" s="154">
        <f t="shared" si="2"/>
        <v>81.089019982268312</v>
      </c>
    </row>
    <row r="64" spans="1:6" ht="15.75" x14ac:dyDescent="0.25">
      <c r="A64" s="66" t="s">
        <v>48</v>
      </c>
      <c r="B64" s="60" t="s">
        <v>24</v>
      </c>
      <c r="C64" s="154">
        <v>331807</v>
      </c>
      <c r="D64" s="154">
        <v>401807</v>
      </c>
      <c r="E64" s="154">
        <f>+E65</f>
        <v>354717.38</v>
      </c>
      <c r="F64" s="154">
        <f t="shared" si="2"/>
        <v>88.280537671070931</v>
      </c>
    </row>
    <row r="65" spans="1:6" ht="15.75" x14ac:dyDescent="0.25">
      <c r="A65" s="67" t="s">
        <v>133</v>
      </c>
      <c r="B65" s="62" t="s">
        <v>134</v>
      </c>
      <c r="C65" s="157"/>
      <c r="D65" s="157"/>
      <c r="E65" s="157">
        <v>354717.38</v>
      </c>
      <c r="F65" s="154"/>
    </row>
    <row r="66" spans="1:6" ht="15.75" x14ac:dyDescent="0.25">
      <c r="A66" s="66" t="s">
        <v>135</v>
      </c>
      <c r="B66" s="60" t="s">
        <v>18</v>
      </c>
      <c r="C66" s="154">
        <v>331807</v>
      </c>
      <c r="D66" s="154">
        <v>81807</v>
      </c>
      <c r="E66" s="154">
        <f>+E67</f>
        <v>55135.28</v>
      </c>
      <c r="F66" s="154">
        <f t="shared" ref="F66:F100" si="4">+E66/D66*100</f>
        <v>67.396775337073848</v>
      </c>
    </row>
    <row r="67" spans="1:6" ht="15.75" x14ac:dyDescent="0.25">
      <c r="A67" s="67" t="s">
        <v>137</v>
      </c>
      <c r="B67" s="62" t="s">
        <v>138</v>
      </c>
      <c r="C67" s="157"/>
      <c r="D67" s="157"/>
      <c r="E67" s="157">
        <v>55135.28</v>
      </c>
      <c r="F67" s="154"/>
    </row>
    <row r="68" spans="1:6" ht="15.75" x14ac:dyDescent="0.25">
      <c r="A68" s="66" t="s">
        <v>115</v>
      </c>
      <c r="B68" s="60" t="s">
        <v>35</v>
      </c>
      <c r="C68" s="154">
        <v>92906</v>
      </c>
      <c r="D68" s="154">
        <v>102906</v>
      </c>
      <c r="E68" s="154">
        <f>+E69+E70</f>
        <v>65750.66</v>
      </c>
      <c r="F68" s="154">
        <f t="shared" si="4"/>
        <v>63.893903173770241</v>
      </c>
    </row>
    <row r="69" spans="1:6" ht="15.75" x14ac:dyDescent="0.25">
      <c r="A69" s="67" t="s">
        <v>117</v>
      </c>
      <c r="B69" s="62" t="s">
        <v>118</v>
      </c>
      <c r="C69" s="157"/>
      <c r="D69" s="157"/>
      <c r="E69" s="157">
        <v>65750.66</v>
      </c>
      <c r="F69" s="154"/>
    </row>
    <row r="70" spans="1:6" ht="15.75" x14ac:dyDescent="0.25">
      <c r="A70" s="67" t="s">
        <v>140</v>
      </c>
      <c r="B70" s="62" t="s">
        <v>141</v>
      </c>
      <c r="C70" s="157"/>
      <c r="D70" s="157"/>
      <c r="E70" s="157">
        <v>0</v>
      </c>
      <c r="F70" s="154"/>
    </row>
    <row r="71" spans="1:6" ht="15.75" x14ac:dyDescent="0.25">
      <c r="A71" s="134" t="s">
        <v>142</v>
      </c>
      <c r="B71" s="135" t="s">
        <v>143</v>
      </c>
      <c r="C71" s="155">
        <f t="shared" ref="C71:E71" si="5">+C72</f>
        <v>6636</v>
      </c>
      <c r="D71" s="155">
        <f t="shared" si="5"/>
        <v>6636</v>
      </c>
      <c r="E71" s="155">
        <f t="shared" si="5"/>
        <v>5877.58</v>
      </c>
      <c r="F71" s="155">
        <f t="shared" si="4"/>
        <v>88.571127185051239</v>
      </c>
    </row>
    <row r="72" spans="1:6" ht="15.75" x14ac:dyDescent="0.25">
      <c r="A72" s="58" t="s">
        <v>52</v>
      </c>
      <c r="B72" s="57" t="s">
        <v>29</v>
      </c>
      <c r="C72" s="154">
        <f>+C73</f>
        <v>6636</v>
      </c>
      <c r="D72" s="154">
        <f>+D73</f>
        <v>6636</v>
      </c>
      <c r="E72" s="154">
        <f>+E73</f>
        <v>5877.58</v>
      </c>
      <c r="F72" s="154">
        <f t="shared" si="4"/>
        <v>88.571127185051239</v>
      </c>
    </row>
    <row r="73" spans="1:6" ht="15.75" x14ac:dyDescent="0.25">
      <c r="A73" s="66" t="s">
        <v>48</v>
      </c>
      <c r="B73" s="60" t="s">
        <v>24</v>
      </c>
      <c r="C73" s="154">
        <v>6636</v>
      </c>
      <c r="D73" s="154">
        <v>6636</v>
      </c>
      <c r="E73" s="154">
        <f>+E74</f>
        <v>5877.58</v>
      </c>
      <c r="F73" s="154">
        <f t="shared" si="4"/>
        <v>88.571127185051239</v>
      </c>
    </row>
    <row r="74" spans="1:6" ht="15.75" x14ac:dyDescent="0.25">
      <c r="A74" s="67" t="s">
        <v>89</v>
      </c>
      <c r="B74" s="62" t="s">
        <v>90</v>
      </c>
      <c r="C74" s="157"/>
      <c r="D74" s="157"/>
      <c r="E74" s="157">
        <v>5877.58</v>
      </c>
      <c r="F74" s="154"/>
    </row>
    <row r="75" spans="1:6" ht="15.75" x14ac:dyDescent="0.25">
      <c r="A75" s="134" t="s">
        <v>144</v>
      </c>
      <c r="B75" s="135" t="s">
        <v>145</v>
      </c>
      <c r="C75" s="159">
        <f>+C76+C96</f>
        <v>3045988</v>
      </c>
      <c r="D75" s="159">
        <f>+D76+D96</f>
        <v>1740988</v>
      </c>
      <c r="E75" s="159">
        <f>+E76+E96</f>
        <v>1642574.77</v>
      </c>
      <c r="F75" s="155">
        <f t="shared" si="4"/>
        <v>94.347276948491327</v>
      </c>
    </row>
    <row r="76" spans="1:6" ht="15.75" x14ac:dyDescent="0.25">
      <c r="A76" s="58" t="s">
        <v>146</v>
      </c>
      <c r="B76" s="57" t="s">
        <v>34</v>
      </c>
      <c r="C76" s="154">
        <f>+C77+C80+C92</f>
        <v>457230</v>
      </c>
      <c r="D76" s="154">
        <f>+D77+D80+D92</f>
        <v>262230</v>
      </c>
      <c r="E76" s="154">
        <f>+E77+E80</f>
        <v>246446.21999999997</v>
      </c>
      <c r="F76" s="154">
        <f t="shared" si="4"/>
        <v>93.980940395835717</v>
      </c>
    </row>
    <row r="77" spans="1:6" ht="15.75" x14ac:dyDescent="0.25">
      <c r="A77" s="66" t="s">
        <v>53</v>
      </c>
      <c r="B77" s="59" t="s">
        <v>16</v>
      </c>
      <c r="C77" s="154">
        <v>61053</v>
      </c>
      <c r="D77" s="154">
        <v>61053</v>
      </c>
      <c r="E77" s="154">
        <f>+E78+E79+E92</f>
        <v>127164.52</v>
      </c>
      <c r="F77" s="154">
        <f t="shared" si="4"/>
        <v>208.28545689810491</v>
      </c>
    </row>
    <row r="78" spans="1:6" ht="15.75" x14ac:dyDescent="0.25">
      <c r="A78" s="67" t="s">
        <v>147</v>
      </c>
      <c r="B78" s="62" t="s">
        <v>55</v>
      </c>
      <c r="C78" s="157"/>
      <c r="D78" s="157"/>
      <c r="E78" s="157">
        <v>52793.9</v>
      </c>
      <c r="F78" s="154"/>
    </row>
    <row r="79" spans="1:6" ht="15.75" x14ac:dyDescent="0.25">
      <c r="A79" s="67" t="s">
        <v>61</v>
      </c>
      <c r="B79" s="62" t="s">
        <v>62</v>
      </c>
      <c r="C79" s="157"/>
      <c r="D79" s="157"/>
      <c r="E79" s="157">
        <v>7959.91</v>
      </c>
      <c r="F79" s="154"/>
    </row>
    <row r="80" spans="1:6" ht="15.75" x14ac:dyDescent="0.25">
      <c r="A80" s="66" t="s">
        <v>48</v>
      </c>
      <c r="B80" s="60" t="s">
        <v>24</v>
      </c>
      <c r="C80" s="154">
        <v>197093</v>
      </c>
      <c r="D80" s="154">
        <v>122093</v>
      </c>
      <c r="E80" s="154">
        <f>+E81+E82+E83+E84+E85+E86+E87+E88+E89+E90+E91</f>
        <v>119281.69999999998</v>
      </c>
      <c r="F80" s="154">
        <f t="shared" si="4"/>
        <v>97.697410989983041</v>
      </c>
    </row>
    <row r="81" spans="1:6" ht="15.75" x14ac:dyDescent="0.25">
      <c r="A81" s="67" t="s">
        <v>66</v>
      </c>
      <c r="B81" s="62" t="s">
        <v>67</v>
      </c>
      <c r="C81" s="157"/>
      <c r="D81" s="157"/>
      <c r="E81" s="157">
        <v>0</v>
      </c>
      <c r="F81" s="154"/>
    </row>
    <row r="82" spans="1:6" ht="15.75" x14ac:dyDescent="0.25">
      <c r="A82" s="67" t="s">
        <v>70</v>
      </c>
      <c r="B82" s="62" t="s">
        <v>71</v>
      </c>
      <c r="C82" s="157"/>
      <c r="D82" s="157"/>
      <c r="E82" s="157">
        <v>0</v>
      </c>
      <c r="F82" s="154"/>
    </row>
    <row r="83" spans="1:6" ht="15.75" x14ac:dyDescent="0.25">
      <c r="A83" s="67" t="s">
        <v>77</v>
      </c>
      <c r="B83" s="62" t="s">
        <v>78</v>
      </c>
      <c r="C83" s="157"/>
      <c r="D83" s="157"/>
      <c r="E83" s="157">
        <v>0</v>
      </c>
      <c r="F83" s="154"/>
    </row>
    <row r="84" spans="1:6" ht="15.75" x14ac:dyDescent="0.25">
      <c r="A84" s="67" t="s">
        <v>81</v>
      </c>
      <c r="B84" s="62" t="s">
        <v>82</v>
      </c>
      <c r="C84" s="157"/>
      <c r="D84" s="157"/>
      <c r="E84" s="157">
        <v>4511.67</v>
      </c>
      <c r="F84" s="154"/>
    </row>
    <row r="85" spans="1:6" ht="15.75" x14ac:dyDescent="0.25">
      <c r="A85" s="67" t="s">
        <v>85</v>
      </c>
      <c r="B85" s="62" t="s">
        <v>86</v>
      </c>
      <c r="C85" s="157"/>
      <c r="D85" s="157"/>
      <c r="E85" s="157">
        <v>0</v>
      </c>
      <c r="F85" s="154"/>
    </row>
    <row r="86" spans="1:6" ht="15.75" x14ac:dyDescent="0.25">
      <c r="A86" s="67" t="s">
        <v>87</v>
      </c>
      <c r="B86" s="62" t="s">
        <v>88</v>
      </c>
      <c r="C86" s="157"/>
      <c r="D86" s="157"/>
      <c r="E86" s="157">
        <v>6410.4</v>
      </c>
      <c r="F86" s="154"/>
    </row>
    <row r="87" spans="1:6" ht="15.75" x14ac:dyDescent="0.25">
      <c r="A87" s="67" t="s">
        <v>89</v>
      </c>
      <c r="B87" s="62" t="s">
        <v>90</v>
      </c>
      <c r="C87" s="157"/>
      <c r="D87" s="157"/>
      <c r="E87" s="157">
        <v>0</v>
      </c>
      <c r="F87" s="154"/>
    </row>
    <row r="88" spans="1:6" ht="15.75" x14ac:dyDescent="0.25">
      <c r="A88" s="67" t="s">
        <v>93</v>
      </c>
      <c r="B88" s="62" t="s">
        <v>94</v>
      </c>
      <c r="C88" s="157"/>
      <c r="D88" s="157"/>
      <c r="E88" s="157">
        <v>86486.01</v>
      </c>
      <c r="F88" s="154"/>
    </row>
    <row r="89" spans="1:6" ht="15.75" x14ac:dyDescent="0.25">
      <c r="A89" s="67" t="s">
        <v>148</v>
      </c>
      <c r="B89" s="62" t="s">
        <v>134</v>
      </c>
      <c r="C89" s="157"/>
      <c r="D89" s="157"/>
      <c r="E89" s="157">
        <v>0</v>
      </c>
      <c r="F89" s="154"/>
    </row>
    <row r="90" spans="1:6" ht="15.75" x14ac:dyDescent="0.25">
      <c r="A90" s="67" t="s">
        <v>95</v>
      </c>
      <c r="B90" s="62" t="s">
        <v>96</v>
      </c>
      <c r="C90" s="157"/>
      <c r="D90" s="157"/>
      <c r="E90" s="157">
        <v>21873.62</v>
      </c>
      <c r="F90" s="154"/>
    </row>
    <row r="91" spans="1:6" ht="15.75" x14ac:dyDescent="0.25">
      <c r="A91" s="67" t="s">
        <v>102</v>
      </c>
      <c r="B91" s="62" t="s">
        <v>103</v>
      </c>
      <c r="C91" s="157"/>
      <c r="D91" s="157"/>
      <c r="E91" s="157">
        <v>0</v>
      </c>
      <c r="F91" s="154"/>
    </row>
    <row r="92" spans="1:6" ht="15.75" x14ac:dyDescent="0.25">
      <c r="A92" s="66" t="s">
        <v>115</v>
      </c>
      <c r="B92" s="60" t="s">
        <v>35</v>
      </c>
      <c r="C92" s="154">
        <v>199084</v>
      </c>
      <c r="D92" s="154">
        <v>79084</v>
      </c>
      <c r="E92" s="154">
        <f>+E93+E94+E95</f>
        <v>66410.710000000006</v>
      </c>
      <c r="F92" s="154">
        <f t="shared" si="4"/>
        <v>83.974900106216182</v>
      </c>
    </row>
    <row r="93" spans="1:6" ht="15.75" x14ac:dyDescent="0.25">
      <c r="A93" s="67" t="s">
        <v>117</v>
      </c>
      <c r="B93" s="62" t="s">
        <v>118</v>
      </c>
      <c r="C93" s="157"/>
      <c r="D93" s="157"/>
      <c r="E93" s="157">
        <v>0</v>
      </c>
      <c r="F93" s="154"/>
    </row>
    <row r="94" spans="1:6" ht="15.75" x14ac:dyDescent="0.25">
      <c r="A94" s="67" t="s">
        <v>121</v>
      </c>
      <c r="B94" s="62" t="s">
        <v>122</v>
      </c>
      <c r="C94" s="157"/>
      <c r="D94" s="157"/>
      <c r="E94" s="157">
        <v>0</v>
      </c>
      <c r="F94" s="154"/>
    </row>
    <row r="95" spans="1:6" ht="15.75" x14ac:dyDescent="0.25">
      <c r="A95" s="67" t="s">
        <v>140</v>
      </c>
      <c r="B95" s="62" t="s">
        <v>141</v>
      </c>
      <c r="C95" s="157"/>
      <c r="D95" s="157"/>
      <c r="E95" s="157">
        <v>66410.710000000006</v>
      </c>
      <c r="F95" s="154"/>
    </row>
    <row r="96" spans="1:6" ht="15.75" x14ac:dyDescent="0.25">
      <c r="A96" s="58" t="s">
        <v>149</v>
      </c>
      <c r="B96" s="57" t="s">
        <v>36</v>
      </c>
      <c r="C96" s="154">
        <f>+C97+C100+C112</f>
        <v>2588758</v>
      </c>
      <c r="D96" s="154">
        <f>+D97+D100+D112</f>
        <v>1478758</v>
      </c>
      <c r="E96" s="154">
        <f>+E97+E100+E112</f>
        <v>1396128.55</v>
      </c>
      <c r="F96" s="154">
        <f t="shared" si="4"/>
        <v>94.412239866157961</v>
      </c>
    </row>
    <row r="97" spans="1:6" ht="15.75" x14ac:dyDescent="0.25">
      <c r="A97" s="66" t="s">
        <v>53</v>
      </c>
      <c r="B97" s="59" t="s">
        <v>16</v>
      </c>
      <c r="C97" s="154">
        <v>343752</v>
      </c>
      <c r="D97" s="154">
        <v>343752</v>
      </c>
      <c r="E97" s="154">
        <f>+E98+E99</f>
        <v>343604.87</v>
      </c>
      <c r="F97" s="154">
        <f t="shared" si="4"/>
        <v>99.957198794479737</v>
      </c>
    </row>
    <row r="98" spans="1:6" ht="15.75" x14ac:dyDescent="0.25">
      <c r="A98" s="67" t="s">
        <v>147</v>
      </c>
      <c r="B98" s="62" t="s">
        <v>55</v>
      </c>
      <c r="C98" s="157"/>
      <c r="D98" s="157"/>
      <c r="E98" s="157">
        <v>291915.42</v>
      </c>
      <c r="F98" s="154"/>
    </row>
    <row r="99" spans="1:6" ht="15.75" x14ac:dyDescent="0.25">
      <c r="A99" s="67" t="s">
        <v>61</v>
      </c>
      <c r="B99" s="62" t="s">
        <v>62</v>
      </c>
      <c r="C99" s="157"/>
      <c r="D99" s="157"/>
      <c r="E99" s="157">
        <v>51689.45</v>
      </c>
      <c r="F99" s="154"/>
    </row>
    <row r="100" spans="1:6" ht="15.75" x14ac:dyDescent="0.25">
      <c r="A100" s="66" t="s">
        <v>48</v>
      </c>
      <c r="B100" s="60" t="s">
        <v>24</v>
      </c>
      <c r="C100" s="154">
        <v>1116862</v>
      </c>
      <c r="D100" s="154">
        <v>686862</v>
      </c>
      <c r="E100" s="154">
        <f>+E101+E102+E103+E104+E105+E106+E107+E108+E109+E110+E111</f>
        <v>676196.31</v>
      </c>
      <c r="F100" s="154">
        <f t="shared" si="4"/>
        <v>98.447185897603902</v>
      </c>
    </row>
    <row r="101" spans="1:6" ht="15.75" x14ac:dyDescent="0.25">
      <c r="A101" s="67" t="s">
        <v>66</v>
      </c>
      <c r="B101" s="62" t="s">
        <v>67</v>
      </c>
      <c r="C101" s="157"/>
      <c r="D101" s="157"/>
      <c r="E101" s="157">
        <v>0</v>
      </c>
      <c r="F101" s="154"/>
    </row>
    <row r="102" spans="1:6" ht="15.75" x14ac:dyDescent="0.25">
      <c r="A102" s="67" t="s">
        <v>70</v>
      </c>
      <c r="B102" s="62" t="s">
        <v>71</v>
      </c>
      <c r="C102" s="157"/>
      <c r="D102" s="157"/>
      <c r="E102" s="157">
        <v>0</v>
      </c>
      <c r="F102" s="154"/>
    </row>
    <row r="103" spans="1:6" ht="15.75" x14ac:dyDescent="0.25">
      <c r="A103" s="67" t="s">
        <v>77</v>
      </c>
      <c r="B103" s="62" t="s">
        <v>78</v>
      </c>
      <c r="C103" s="157"/>
      <c r="D103" s="157"/>
      <c r="E103" s="157">
        <v>0</v>
      </c>
      <c r="F103" s="154"/>
    </row>
    <row r="104" spans="1:6" ht="15.75" x14ac:dyDescent="0.25">
      <c r="A104" s="67" t="s">
        <v>81</v>
      </c>
      <c r="B104" s="62" t="s">
        <v>82</v>
      </c>
      <c r="C104" s="157"/>
      <c r="D104" s="157"/>
      <c r="E104" s="157">
        <v>25566.2</v>
      </c>
      <c r="F104" s="154"/>
    </row>
    <row r="105" spans="1:6" ht="15.75" x14ac:dyDescent="0.25">
      <c r="A105" s="67" t="s">
        <v>85</v>
      </c>
      <c r="B105" s="62" t="s">
        <v>86</v>
      </c>
      <c r="C105" s="157"/>
      <c r="D105" s="157"/>
      <c r="E105" s="157">
        <v>0</v>
      </c>
      <c r="F105" s="154"/>
    </row>
    <row r="106" spans="1:6" ht="15.75" x14ac:dyDescent="0.25">
      <c r="A106" s="67" t="s">
        <v>87</v>
      </c>
      <c r="B106" s="62" t="s">
        <v>88</v>
      </c>
      <c r="C106" s="157"/>
      <c r="D106" s="157"/>
      <c r="E106" s="157">
        <v>36325.599999999999</v>
      </c>
      <c r="F106" s="154"/>
    </row>
    <row r="107" spans="1:6" ht="15.75" x14ac:dyDescent="0.25">
      <c r="A107" s="67" t="s">
        <v>89</v>
      </c>
      <c r="B107" s="62" t="s">
        <v>90</v>
      </c>
      <c r="C107" s="157"/>
      <c r="D107" s="157"/>
      <c r="E107" s="157">
        <v>0</v>
      </c>
      <c r="F107" s="154"/>
    </row>
    <row r="108" spans="1:6" ht="15.75" x14ac:dyDescent="0.25">
      <c r="A108" s="67" t="s">
        <v>93</v>
      </c>
      <c r="B108" s="62" t="s">
        <v>94</v>
      </c>
      <c r="C108" s="157"/>
      <c r="D108" s="157"/>
      <c r="E108" s="157">
        <v>490354.01</v>
      </c>
      <c r="F108" s="154"/>
    </row>
    <row r="109" spans="1:6" ht="15.75" x14ac:dyDescent="0.25">
      <c r="A109" s="67" t="s">
        <v>148</v>
      </c>
      <c r="B109" s="62" t="s">
        <v>134</v>
      </c>
      <c r="C109" s="157"/>
      <c r="D109" s="157"/>
      <c r="E109" s="157">
        <v>0</v>
      </c>
      <c r="F109" s="154"/>
    </row>
    <row r="110" spans="1:6" ht="15.75" x14ac:dyDescent="0.25">
      <c r="A110" s="67" t="s">
        <v>95</v>
      </c>
      <c r="B110" s="62" t="s">
        <v>96</v>
      </c>
      <c r="C110" s="157"/>
      <c r="D110" s="157"/>
      <c r="E110" s="157">
        <v>123950.5</v>
      </c>
      <c r="F110" s="154"/>
    </row>
    <row r="111" spans="1:6" ht="15.75" x14ac:dyDescent="0.25">
      <c r="A111" s="67" t="s">
        <v>102</v>
      </c>
      <c r="B111" s="62" t="s">
        <v>103</v>
      </c>
      <c r="C111" s="157"/>
      <c r="D111" s="157"/>
      <c r="E111" s="157">
        <v>0</v>
      </c>
      <c r="F111" s="154"/>
    </row>
    <row r="112" spans="1:6" ht="15.75" x14ac:dyDescent="0.25">
      <c r="A112" s="66" t="s">
        <v>115</v>
      </c>
      <c r="B112" s="60" t="s">
        <v>35</v>
      </c>
      <c r="C112" s="154">
        <v>1128144</v>
      </c>
      <c r="D112" s="154">
        <v>448144</v>
      </c>
      <c r="E112" s="156">
        <f>+E113+E114+E115</f>
        <v>376327.37</v>
      </c>
      <c r="F112" s="154">
        <f t="shared" ref="F112" si="6">+E112/D112*100</f>
        <v>83.974653236459702</v>
      </c>
    </row>
    <row r="113" spans="1:6" ht="15.75" x14ac:dyDescent="0.25">
      <c r="A113" s="67" t="s">
        <v>117</v>
      </c>
      <c r="B113" s="62" t="s">
        <v>118</v>
      </c>
      <c r="C113" s="157"/>
      <c r="D113" s="157"/>
      <c r="E113" s="157">
        <v>0</v>
      </c>
      <c r="F113" s="154"/>
    </row>
    <row r="114" spans="1:6" ht="15.75" x14ac:dyDescent="0.25">
      <c r="A114" s="67" t="s">
        <v>121</v>
      </c>
      <c r="B114" s="62" t="s">
        <v>122</v>
      </c>
      <c r="C114" s="157"/>
      <c r="D114" s="157"/>
      <c r="E114" s="157">
        <v>0</v>
      </c>
      <c r="F114" s="154"/>
    </row>
    <row r="115" spans="1:6" ht="15.75" x14ac:dyDescent="0.25">
      <c r="A115" s="67" t="s">
        <v>140</v>
      </c>
      <c r="B115" s="62" t="s">
        <v>141</v>
      </c>
      <c r="C115" s="160"/>
      <c r="D115" s="160"/>
      <c r="E115" s="160">
        <v>376327.37</v>
      </c>
      <c r="F115" s="154"/>
    </row>
    <row r="116" spans="1:6" ht="15.75" x14ac:dyDescent="0.25">
      <c r="A116" s="137"/>
      <c r="B116" s="138"/>
      <c r="C116" s="139"/>
      <c r="D116" s="139"/>
      <c r="E116" s="139"/>
      <c r="F116" s="140"/>
    </row>
    <row r="117" spans="1:6" ht="15.75" x14ac:dyDescent="0.25">
      <c r="A117" s="2"/>
      <c r="B117" s="11" t="s">
        <v>222</v>
      </c>
      <c r="C117" s="3"/>
      <c r="D117" s="3"/>
      <c r="E117" s="3"/>
      <c r="F117" s="3"/>
    </row>
    <row r="118" spans="1:6" ht="15.75" x14ac:dyDescent="0.25">
      <c r="A118" s="2"/>
      <c r="B118" s="11" t="s">
        <v>223</v>
      </c>
      <c r="C118" s="3"/>
      <c r="D118" s="3"/>
      <c r="E118" s="3"/>
      <c r="F118" s="3"/>
    </row>
    <row r="119" spans="1:6" ht="15.75" x14ac:dyDescent="0.25">
      <c r="A119" s="2"/>
      <c r="B119" s="11"/>
      <c r="C119" s="3"/>
      <c r="D119" s="3"/>
      <c r="E119" s="3"/>
      <c r="F119" s="3"/>
    </row>
    <row r="120" spans="1:6" ht="15.75" x14ac:dyDescent="0.25">
      <c r="A120" s="12" t="s">
        <v>221</v>
      </c>
      <c r="B120" s="13"/>
      <c r="C120" s="13"/>
      <c r="D120" s="13"/>
      <c r="E120" s="14"/>
      <c r="F120" s="14"/>
    </row>
    <row r="121" spans="1:6" ht="15.75" x14ac:dyDescent="0.25">
      <c r="A121" s="12"/>
      <c r="B121" s="13"/>
      <c r="C121" s="13"/>
      <c r="D121" s="13"/>
      <c r="E121" s="14"/>
      <c r="F121" s="14"/>
    </row>
    <row r="122" spans="1:6" ht="15.75" x14ac:dyDescent="0.25">
      <c r="A122" s="272" t="s">
        <v>153</v>
      </c>
      <c r="B122" s="272"/>
      <c r="C122" s="71"/>
      <c r="D122" s="271" t="s">
        <v>154</v>
      </c>
      <c r="E122" s="271"/>
      <c r="F122" s="271"/>
    </row>
    <row r="123" spans="1:6" ht="15.75" x14ac:dyDescent="0.25">
      <c r="A123" s="272" t="s">
        <v>155</v>
      </c>
      <c r="B123" s="272"/>
      <c r="C123" s="71"/>
      <c r="D123" s="271" t="s">
        <v>156</v>
      </c>
      <c r="E123" s="271"/>
      <c r="F123" s="271"/>
    </row>
    <row r="124" spans="1:6" x14ac:dyDescent="0.25">
      <c r="A124" s="2"/>
      <c r="B124" s="3"/>
      <c r="C124" s="3"/>
      <c r="D124" s="3"/>
      <c r="E124" s="3"/>
      <c r="F124" s="3"/>
    </row>
    <row r="125" spans="1:6" x14ac:dyDescent="0.25">
      <c r="A125" s="2"/>
      <c r="B125" s="3"/>
      <c r="C125" s="3"/>
      <c r="D125" s="3"/>
      <c r="E125" s="3"/>
      <c r="F125" s="3"/>
    </row>
    <row r="126" spans="1:6" x14ac:dyDescent="0.25">
      <c r="A126" s="2"/>
      <c r="B126" s="3"/>
      <c r="C126" s="3"/>
      <c r="D126" s="3"/>
      <c r="E126" s="3"/>
      <c r="F126" s="3"/>
    </row>
    <row r="127" spans="1:6" x14ac:dyDescent="0.25">
      <c r="A127" s="2"/>
      <c r="B127" s="3"/>
      <c r="C127" s="3"/>
      <c r="D127" s="3"/>
      <c r="E127" s="3"/>
      <c r="F127" s="3"/>
    </row>
    <row r="129" spans="3:5" x14ac:dyDescent="0.25">
      <c r="C129" s="68"/>
      <c r="D129" s="68"/>
      <c r="E129" s="68"/>
    </row>
    <row r="130" spans="3:5" x14ac:dyDescent="0.25">
      <c r="C130" s="68"/>
      <c r="D130" s="68"/>
      <c r="E130" s="68"/>
    </row>
  </sheetData>
  <mergeCells count="8">
    <mergeCell ref="A2:F2"/>
    <mergeCell ref="A7:B7"/>
    <mergeCell ref="D123:F123"/>
    <mergeCell ref="A4:F4"/>
    <mergeCell ref="A122:B122"/>
    <mergeCell ref="A123:B123"/>
    <mergeCell ref="D122:F122"/>
    <mergeCell ref="A6:B6"/>
  </mergeCells>
  <printOptions horizontalCentered="1"/>
  <pageMargins left="0.31496062992125984" right="0.31496062992125984" top="0.51181102362204722" bottom="0.78740157480314965" header="0.31496062992125984" footer="0.31496062992125984"/>
  <pageSetup paperSize="9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SAŽETAK</vt:lpstr>
      <vt:lpstr>Račun prihoda i rashoda</vt:lpstr>
      <vt:lpstr>Rashodi prema izvorima finan</vt:lpstr>
      <vt:lpstr>Rashodi prema funkcijskoj k </vt:lpstr>
      <vt:lpstr>Račun financiranja</vt:lpstr>
      <vt:lpstr>II. POSEBNI DIO 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2024-02-27T10:56:42Z</cp:lastPrinted>
  <dcterms:created xsi:type="dcterms:W3CDTF">2022-08-12T12:51:27Z</dcterms:created>
  <dcterms:modified xsi:type="dcterms:W3CDTF">2024-02-28T13:36:39Z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