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Financija\SLUŽBA FINANCIJA\FINANCIJSKI PLAN 2025 2026 i 2027\FIN plan 2025 2026 2027 rebalans\"/>
    </mc:Choice>
  </mc:AlternateContent>
  <xr:revisionPtr revIDLastSave="0" documentId="8_{E7C9911D-DA35-4758-9392-0126A7A95EBC}" xr6:coauthVersionLast="47" xr6:coauthVersionMax="47" xr10:uidLastSave="{00000000-0000-0000-0000-000000000000}"/>
  <bookViews>
    <workbookView xWindow="-120" yWindow="-120" windowWidth="29040" windowHeight="15720" firstSheet="4" activeTab="6" xr2:uid="{00000000-000D-0000-FFFF-FFFF00000000}"/>
  </bookViews>
  <sheets>
    <sheet name="Naslovna" sheetId="10" r:id="rId1"/>
    <sheet name="SAŽETAK" sheetId="1" r:id="rId2"/>
    <sheet name=" Račun prihoda i rashoda" sheetId="3" r:id="rId3"/>
    <sheet name="Rashodi prema izvorima finan" sheetId="5" r:id="rId4"/>
    <sheet name="Rashodi prema funkcijskoj k " sheetId="8" r:id="rId5"/>
    <sheet name="Račun financiranja" sheetId="6" r:id="rId6"/>
    <sheet name="II. POSEBNI DIO " sheetId="9" r:id="rId7"/>
  </sheets>
  <definedNames>
    <definedName name="_xlnm.Print_Area" localSheetId="1">SAŽETAK!$A$1:$J$26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4" i="1"/>
  <c r="I22" i="1"/>
  <c r="G24" i="1"/>
  <c r="H24" i="1"/>
  <c r="F24" i="1" l="1"/>
  <c r="D12" i="5"/>
  <c r="E27" i="9"/>
  <c r="E100" i="9"/>
  <c r="F15" i="3"/>
  <c r="E94" i="9"/>
  <c r="E85" i="9"/>
  <c r="E79" i="9"/>
  <c r="E69" i="9"/>
  <c r="E17" i="9"/>
  <c r="E64" i="9"/>
  <c r="E65" i="9"/>
  <c r="E66" i="9"/>
  <c r="E63" i="9"/>
  <c r="E62" i="9" l="1"/>
  <c r="D11" i="5"/>
  <c r="J24" i="1" l="1"/>
  <c r="E73" i="9" l="1"/>
  <c r="G30" i="3" s="1"/>
  <c r="E58" i="9"/>
  <c r="E59" i="9"/>
  <c r="E57" i="9"/>
  <c r="E51" i="9"/>
  <c r="E52" i="9"/>
  <c r="E53" i="9"/>
  <c r="E54" i="9"/>
  <c r="E50" i="9"/>
  <c r="E42" i="9"/>
  <c r="E43" i="9"/>
  <c r="E44" i="9"/>
  <c r="E45" i="9"/>
  <c r="E46" i="9"/>
  <c r="E47" i="9"/>
  <c r="E32" i="9"/>
  <c r="E33" i="9"/>
  <c r="E31" i="9"/>
  <c r="E36" i="9"/>
  <c r="E37" i="9"/>
  <c r="E38" i="9"/>
  <c r="E39" i="9"/>
  <c r="E35" i="9"/>
  <c r="E41" i="9"/>
  <c r="E48" i="9"/>
  <c r="E92" i="9"/>
  <c r="E89" i="9"/>
  <c r="E22" i="9" l="1"/>
  <c r="E23" i="9"/>
  <c r="E25" i="9"/>
  <c r="E15" i="3" l="1"/>
  <c r="C99" i="9" l="1"/>
  <c r="C98" i="9" s="1"/>
  <c r="C97" i="9" s="1"/>
  <c r="C96" i="9" s="1"/>
  <c r="C95" i="9" s="1"/>
  <c r="C93" i="9"/>
  <c r="C91" i="9"/>
  <c r="C88" i="9"/>
  <c r="C87" i="9" s="1"/>
  <c r="C84" i="9"/>
  <c r="C83" i="9" s="1"/>
  <c r="C82" i="9" s="1"/>
  <c r="C78" i="9"/>
  <c r="C77" i="9" s="1"/>
  <c r="C76" i="9" s="1"/>
  <c r="C75" i="9" s="1"/>
  <c r="C74" i="9" s="1"/>
  <c r="C72" i="9"/>
  <c r="C71" i="9" s="1"/>
  <c r="C70" i="9" s="1"/>
  <c r="C9" i="9" s="1"/>
  <c r="C68" i="9"/>
  <c r="C67" i="9" s="1"/>
  <c r="C62" i="9"/>
  <c r="C61" i="9" s="1"/>
  <c r="C56" i="9"/>
  <c r="C55" i="9" s="1"/>
  <c r="C49" i="9"/>
  <c r="C40" i="9"/>
  <c r="C34" i="9"/>
  <c r="C30" i="9"/>
  <c r="C26" i="9"/>
  <c r="C24" i="9"/>
  <c r="C21" i="9"/>
  <c r="C16" i="9"/>
  <c r="C15" i="9" s="1"/>
  <c r="C14" i="9" s="1"/>
  <c r="C13" i="9" s="1"/>
  <c r="C29" i="9" l="1"/>
  <c r="C90" i="9"/>
  <c r="C86" i="9" s="1"/>
  <c r="C81" i="9" s="1"/>
  <c r="C80" i="9" s="1"/>
  <c r="C20" i="9"/>
  <c r="C19" i="9" s="1"/>
  <c r="C60" i="9"/>
  <c r="C7" i="9"/>
  <c r="I15" i="3"/>
  <c r="H15" i="3"/>
  <c r="G15" i="3"/>
  <c r="E37" i="3" l="1"/>
  <c r="E36" i="3" s="1"/>
  <c r="C18" i="9"/>
  <c r="C12" i="9" s="1"/>
  <c r="C8" i="9" l="1"/>
  <c r="E17" i="3"/>
  <c r="E13" i="3"/>
  <c r="E12" i="3" s="1"/>
  <c r="B14" i="5"/>
  <c r="B13" i="5" s="1"/>
  <c r="B10" i="5"/>
  <c r="B24" i="5"/>
  <c r="B23" i="5" s="1"/>
  <c r="B20" i="5"/>
  <c r="C6" i="9" l="1"/>
  <c r="C11" i="9" s="1"/>
  <c r="B22" i="5"/>
  <c r="I14" i="3"/>
  <c r="H14" i="3"/>
  <c r="C10" i="9" l="1"/>
  <c r="G14" i="3"/>
  <c r="E11" i="5"/>
  <c r="F11" i="5"/>
  <c r="C11" i="5"/>
  <c r="G8" i="1" s="1"/>
  <c r="B11" i="5"/>
  <c r="E16" i="3" l="1"/>
  <c r="E14" i="3"/>
  <c r="E11" i="3" s="1"/>
  <c r="F8" i="1" s="1"/>
  <c r="F14" i="3"/>
  <c r="D24" i="9"/>
  <c r="F72" i="9"/>
  <c r="F71" i="9" s="1"/>
  <c r="F70" i="9" s="1"/>
  <c r="G72" i="9"/>
  <c r="G71" i="9" s="1"/>
  <c r="G70" i="9" s="1"/>
  <c r="E72" i="9"/>
  <c r="E71" i="9" s="1"/>
  <c r="E70" i="9" s="1"/>
  <c r="E9" i="9" s="1"/>
  <c r="D72" i="9"/>
  <c r="D71" i="9" s="1"/>
  <c r="D70" i="9" s="1"/>
  <c r="D9" i="9" s="1"/>
  <c r="F13" i="3" s="1"/>
  <c r="G9" i="9" l="1"/>
  <c r="I30" i="3"/>
  <c r="F9" i="9"/>
  <c r="H30" i="3"/>
  <c r="G13" i="3"/>
  <c r="G12" i="3" s="1"/>
  <c r="D14" i="5"/>
  <c r="D13" i="5" s="1"/>
  <c r="D24" i="5"/>
  <c r="D23" i="5" s="1"/>
  <c r="F14" i="5"/>
  <c r="F13" i="5" s="1"/>
  <c r="F24" i="5"/>
  <c r="F23" i="5" s="1"/>
  <c r="I13" i="3"/>
  <c r="I12" i="3" s="1"/>
  <c r="E14" i="5"/>
  <c r="E13" i="5" s="1"/>
  <c r="H13" i="3"/>
  <c r="H12" i="3" s="1"/>
  <c r="E24" i="5"/>
  <c r="E23" i="5" s="1"/>
  <c r="C24" i="5"/>
  <c r="C23" i="5" s="1"/>
  <c r="C14" i="5"/>
  <c r="C13" i="5" s="1"/>
  <c r="F12" i="3"/>
  <c r="E10" i="3"/>
  <c r="F30" i="3"/>
  <c r="E30" i="3"/>
  <c r="F10" i="1" l="1"/>
  <c r="D34" i="9"/>
  <c r="D99" i="9"/>
  <c r="D98" i="9" s="1"/>
  <c r="D97" i="9" s="1"/>
  <c r="D96" i="9" s="1"/>
  <c r="D95" i="9" s="1"/>
  <c r="D93" i="9"/>
  <c r="D91" i="9"/>
  <c r="E35" i="3"/>
  <c r="E34" i="3" s="1"/>
  <c r="D88" i="9"/>
  <c r="D87" i="9" s="1"/>
  <c r="F35" i="3" s="1"/>
  <c r="F34" i="3" s="1"/>
  <c r="D84" i="9"/>
  <c r="D83" i="9" s="1"/>
  <c r="D82" i="9" s="1"/>
  <c r="D78" i="9"/>
  <c r="D77" i="9" s="1"/>
  <c r="D76" i="9" s="1"/>
  <c r="D75" i="9" s="1"/>
  <c r="D74" i="9" s="1"/>
  <c r="E39" i="3"/>
  <c r="E38" i="3" s="1"/>
  <c r="D68" i="9"/>
  <c r="D67" i="9" s="1"/>
  <c r="F39" i="3" s="1"/>
  <c r="F38" i="3" s="1"/>
  <c r="D62" i="9"/>
  <c r="D61" i="9" s="1"/>
  <c r="E32" i="3"/>
  <c r="E31" i="3" s="1"/>
  <c r="D56" i="9"/>
  <c r="D55" i="9" s="1"/>
  <c r="F32" i="3" s="1"/>
  <c r="F31" i="3" s="1"/>
  <c r="D49" i="9"/>
  <c r="D40" i="9"/>
  <c r="D30" i="9"/>
  <c r="D16" i="9"/>
  <c r="D15" i="9" s="1"/>
  <c r="D21" i="9"/>
  <c r="D26" i="9"/>
  <c r="D90" i="9" l="1"/>
  <c r="D86" i="9" s="1"/>
  <c r="D81" i="9" s="1"/>
  <c r="D80" i="9" s="1"/>
  <c r="D14" i="9"/>
  <c r="D13" i="9" s="1"/>
  <c r="F28" i="3"/>
  <c r="E28" i="3"/>
  <c r="D20" i="9"/>
  <c r="F26" i="3" s="1"/>
  <c r="F25" i="3" s="1"/>
  <c r="E26" i="3"/>
  <c r="E25" i="3" s="1"/>
  <c r="D60" i="9"/>
  <c r="E29" i="3"/>
  <c r="D29" i="9"/>
  <c r="E27" i="3" l="1"/>
  <c r="D7" i="9"/>
  <c r="F37" i="3"/>
  <c r="D19" i="9"/>
  <c r="D18" i="9" s="1"/>
  <c r="D8" i="9" s="1"/>
  <c r="F29" i="3"/>
  <c r="F27" i="3" s="1"/>
  <c r="B9" i="5"/>
  <c r="B8" i="5" s="1"/>
  <c r="B19" i="5"/>
  <c r="E33" i="3"/>
  <c r="F12" i="1" s="1"/>
  <c r="B21" i="5"/>
  <c r="F36" i="3" l="1"/>
  <c r="F33" i="3" s="1"/>
  <c r="G12" i="1" s="1"/>
  <c r="B18" i="5"/>
  <c r="C22" i="5"/>
  <c r="C21" i="5" s="1"/>
  <c r="D6" i="9"/>
  <c r="C10" i="8" s="1"/>
  <c r="E24" i="3"/>
  <c r="E23" i="3" s="1"/>
  <c r="D12" i="9"/>
  <c r="F17" i="3"/>
  <c r="F16" i="3" s="1"/>
  <c r="F11" i="3" s="1"/>
  <c r="C20" i="5"/>
  <c r="C19" i="5" s="1"/>
  <c r="C10" i="5"/>
  <c r="C9" i="5" s="1"/>
  <c r="C8" i="5" s="1"/>
  <c r="F24" i="3"/>
  <c r="G11" i="1" s="1"/>
  <c r="F26" i="9"/>
  <c r="C18" i="5" l="1"/>
  <c r="G10" i="1"/>
  <c r="F23" i="3"/>
  <c r="G13" i="1"/>
  <c r="D11" i="9"/>
  <c r="F11" i="1"/>
  <c r="F13" i="1" s="1"/>
  <c r="F14" i="1" s="1"/>
  <c r="D10" i="9"/>
  <c r="F10" i="3" l="1"/>
  <c r="G14" i="1"/>
  <c r="B10" i="8"/>
  <c r="G99" i="9"/>
  <c r="G98" i="9" s="1"/>
  <c r="G97" i="9" s="1"/>
  <c r="G96" i="9" s="1"/>
  <c r="G95" i="9" s="1"/>
  <c r="F99" i="9"/>
  <c r="F98" i="9" s="1"/>
  <c r="F97" i="9" s="1"/>
  <c r="F96" i="9" s="1"/>
  <c r="F95" i="9" s="1"/>
  <c r="E99" i="9"/>
  <c r="E98" i="9" s="1"/>
  <c r="E97" i="9" s="1"/>
  <c r="E96" i="9" s="1"/>
  <c r="E95" i="9" s="1"/>
  <c r="G93" i="9"/>
  <c r="F93" i="9"/>
  <c r="E93" i="9"/>
  <c r="E91" i="9"/>
  <c r="G91" i="9"/>
  <c r="F91" i="9"/>
  <c r="G88" i="9"/>
  <c r="G87" i="9" s="1"/>
  <c r="I35" i="3" s="1"/>
  <c r="I34" i="3" s="1"/>
  <c r="F88" i="9"/>
  <c r="F87" i="9" s="1"/>
  <c r="H35" i="3" s="1"/>
  <c r="H34" i="3" s="1"/>
  <c r="E88" i="9"/>
  <c r="E87" i="9" s="1"/>
  <c r="G35" i="3" s="1"/>
  <c r="G34" i="3" s="1"/>
  <c r="F84" i="9"/>
  <c r="F83" i="9" s="1"/>
  <c r="F82" i="9" s="1"/>
  <c r="E84" i="9"/>
  <c r="E83" i="9" s="1"/>
  <c r="E82" i="9" s="1"/>
  <c r="G84" i="9"/>
  <c r="G83" i="9" s="1"/>
  <c r="G82" i="9" s="1"/>
  <c r="G78" i="9"/>
  <c r="G77" i="9" s="1"/>
  <c r="G76" i="9" s="1"/>
  <c r="G75" i="9" s="1"/>
  <c r="G74" i="9" s="1"/>
  <c r="F78" i="9"/>
  <c r="F77" i="9" s="1"/>
  <c r="F76" i="9" s="1"/>
  <c r="F75" i="9" s="1"/>
  <c r="F74" i="9" s="1"/>
  <c r="E78" i="9"/>
  <c r="E77" i="9" s="1"/>
  <c r="E76" i="9" s="1"/>
  <c r="E75" i="9" s="1"/>
  <c r="E74" i="9" s="1"/>
  <c r="G68" i="9"/>
  <c r="G67" i="9" s="1"/>
  <c r="I39" i="3" s="1"/>
  <c r="F68" i="9"/>
  <c r="F67" i="9" s="1"/>
  <c r="H39" i="3" s="1"/>
  <c r="E68" i="9"/>
  <c r="E67" i="9" s="1"/>
  <c r="G39" i="3" s="1"/>
  <c r="G62" i="9"/>
  <c r="G61" i="9" s="1"/>
  <c r="E61" i="9"/>
  <c r="F62" i="9"/>
  <c r="F61" i="9" s="1"/>
  <c r="E49" i="9"/>
  <c r="G49" i="9"/>
  <c r="F40" i="9"/>
  <c r="E40" i="9"/>
  <c r="G34" i="9"/>
  <c r="F34" i="9"/>
  <c r="E34" i="9"/>
  <c r="E30" i="9"/>
  <c r="G30" i="9"/>
  <c r="E26" i="9"/>
  <c r="G24" i="9"/>
  <c r="F24" i="9"/>
  <c r="E24" i="9"/>
  <c r="G21" i="9"/>
  <c r="F21" i="9"/>
  <c r="E21" i="9"/>
  <c r="G16" i="9"/>
  <c r="G15" i="9" s="1"/>
  <c r="F16" i="9"/>
  <c r="F15" i="9" s="1"/>
  <c r="E16" i="9"/>
  <c r="E15" i="9" s="1"/>
  <c r="G14" i="9" l="1"/>
  <c r="G13" i="9" s="1"/>
  <c r="I28" i="3"/>
  <c r="E14" i="9"/>
  <c r="E13" i="9" s="1"/>
  <c r="G28" i="3"/>
  <c r="F14" i="9"/>
  <c r="F13" i="9" s="1"/>
  <c r="H28" i="3"/>
  <c r="E60" i="9"/>
  <c r="G40" i="9"/>
  <c r="G29" i="9" s="1"/>
  <c r="I29" i="3" s="1"/>
  <c r="E20" i="9"/>
  <c r="G26" i="3" s="1"/>
  <c r="G25" i="3" s="1"/>
  <c r="E90" i="9"/>
  <c r="E86" i="9" s="1"/>
  <c r="E81" i="9" s="1"/>
  <c r="E80" i="9" s="1"/>
  <c r="F90" i="9"/>
  <c r="F86" i="9" s="1"/>
  <c r="F81" i="9" s="1"/>
  <c r="F80" i="9" s="1"/>
  <c r="E29" i="9"/>
  <c r="G29" i="3" s="1"/>
  <c r="F60" i="9"/>
  <c r="F30" i="9"/>
  <c r="G60" i="9"/>
  <c r="E56" i="9"/>
  <c r="E55" i="9" s="1"/>
  <c r="G32" i="3" s="1"/>
  <c r="F49" i="9"/>
  <c r="F56" i="9"/>
  <c r="F55" i="9" s="1"/>
  <c r="H32" i="3" s="1"/>
  <c r="G90" i="9"/>
  <c r="G86" i="9" s="1"/>
  <c r="G81" i="9" s="1"/>
  <c r="G80" i="9" s="1"/>
  <c r="G56" i="9"/>
  <c r="G55" i="9" s="1"/>
  <c r="I32" i="3" s="1"/>
  <c r="F7" i="9" l="1"/>
  <c r="G7" i="9"/>
  <c r="G27" i="3"/>
  <c r="I27" i="3"/>
  <c r="F29" i="9"/>
  <c r="H29" i="3" s="1"/>
  <c r="H27" i="3" s="1"/>
  <c r="E7" i="9"/>
  <c r="F10" i="5"/>
  <c r="F9" i="5" s="1"/>
  <c r="F8" i="5" s="1"/>
  <c r="F20" i="5"/>
  <c r="F19" i="5" s="1"/>
  <c r="I17" i="3"/>
  <c r="H17" i="3"/>
  <c r="E10" i="5"/>
  <c r="E9" i="5" s="1"/>
  <c r="E8" i="5" s="1"/>
  <c r="E20" i="5"/>
  <c r="E19" i="5" s="1"/>
  <c r="I37" i="3"/>
  <c r="I36" i="3" s="1"/>
  <c r="G37" i="3"/>
  <c r="G36" i="3" s="1"/>
  <c r="G16" i="3"/>
  <c r="G11" i="3" s="1"/>
  <c r="H8" i="1" s="1"/>
  <c r="H16" i="3"/>
  <c r="H11" i="3" s="1"/>
  <c r="H37" i="3"/>
  <c r="H36" i="3" s="1"/>
  <c r="I16" i="3"/>
  <c r="I11" i="3" s="1"/>
  <c r="E19" i="9"/>
  <c r="E18" i="9" s="1"/>
  <c r="E8" i="9" s="1"/>
  <c r="E12" i="9" l="1"/>
  <c r="E6" i="9"/>
  <c r="G17" i="3"/>
  <c r="D10" i="5"/>
  <c r="D9" i="5" s="1"/>
  <c r="D8" i="5" s="1"/>
  <c r="D20" i="5"/>
  <c r="D22" i="5"/>
  <c r="G28" i="9"/>
  <c r="G26" i="9" s="1"/>
  <c r="G20" i="9" s="1"/>
  <c r="F20" i="9"/>
  <c r="I10" i="3" l="1"/>
  <c r="G10" i="3"/>
  <c r="E11" i="9"/>
  <c r="F19" i="9"/>
  <c r="F18" i="9" s="1"/>
  <c r="H26" i="3"/>
  <c r="H25" i="3" s="1"/>
  <c r="G19" i="9"/>
  <c r="I26" i="3"/>
  <c r="I25" i="3" s="1"/>
  <c r="F8" i="9" l="1"/>
  <c r="F6" i="9" s="1"/>
  <c r="F12" i="9"/>
  <c r="H10" i="3"/>
  <c r="G18" i="9"/>
  <c r="E10" i="9"/>
  <c r="D10" i="8"/>
  <c r="H31" i="3"/>
  <c r="I31" i="3"/>
  <c r="G31" i="3"/>
  <c r="H38" i="3"/>
  <c r="H33" i="3" s="1"/>
  <c r="I38" i="3"/>
  <c r="I33" i="3" s="1"/>
  <c r="G38" i="3"/>
  <c r="G33" i="3" s="1"/>
  <c r="G8" i="9" l="1"/>
  <c r="G6" i="9" s="1"/>
  <c r="G12" i="9"/>
  <c r="F22" i="5"/>
  <c r="H24" i="3"/>
  <c r="H12" i="1"/>
  <c r="I12" i="1"/>
  <c r="J12" i="1"/>
  <c r="H10" i="1"/>
  <c r="J8" i="1"/>
  <c r="J10" i="1" s="1"/>
  <c r="I8" i="1"/>
  <c r="I10" i="1" s="1"/>
  <c r="I24" i="3"/>
  <c r="G24" i="3"/>
  <c r="G23" i="3" s="1"/>
  <c r="E22" i="5" l="1"/>
  <c r="E21" i="5" s="1"/>
  <c r="E18" i="5" s="1"/>
  <c r="F10" i="9"/>
  <c r="I11" i="1"/>
  <c r="I13" i="1" s="1"/>
  <c r="I14" i="1" s="1"/>
  <c r="H23" i="3"/>
  <c r="J11" i="1"/>
  <c r="J13" i="1" s="1"/>
  <c r="J14" i="1" s="1"/>
  <c r="I23" i="3"/>
  <c r="H11" i="1"/>
  <c r="H13" i="1" s="1"/>
  <c r="H14" i="1" s="1"/>
  <c r="F10" i="8"/>
  <c r="G11" i="9"/>
  <c r="G10" i="9"/>
  <c r="F21" i="5"/>
  <c r="F18" i="5" s="1"/>
  <c r="D21" i="5"/>
  <c r="D19" i="5"/>
  <c r="D18" i="5" l="1"/>
  <c r="E10" i="8"/>
  <c r="F11" i="9"/>
</calcChain>
</file>

<file path=xl/sharedStrings.xml><?xml version="1.0" encoding="utf-8"?>
<sst xmlns="http://schemas.openxmlformats.org/spreadsheetml/2006/main" count="330" uniqueCount="197">
  <si>
    <t>PRIHODI UKUPNO</t>
  </si>
  <si>
    <t>RASHODI UKUPNO</t>
  </si>
  <si>
    <t>RASHODI ZA NABAVU NEFINANCIJSKE IMOVINE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</si>
  <si>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</si>
  <si>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</si>
  <si>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</si>
  <si>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</si>
  <si>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</si>
  <si>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</si>
  <si>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</si>
  <si>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</si>
  <si>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</si>
  <si>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</si>
  <si>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</si>
  <si>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</si>
  <si>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</si>
  <si>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</si>
  <si>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</si>
  <si>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</si>
  <si>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</si>
  <si>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</si>
  <si>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</si>
  <si>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</si>
  <si>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</si>
  <si>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</si>
  <si>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Pomoći iz inozemstva i od subjekata unutar općeg proračuna</t>
  </si>
  <si>
    <t>Ostali prihodi za posebne namjene</t>
  </si>
  <si>
    <t>PRIJENOS SREDSTAVA IZ PRETHODNE GODINE</t>
  </si>
  <si>
    <t>PRIJENOS SREDSTAVA U SLJEDEĆU GODINU</t>
  </si>
  <si>
    <t>A. 4. RASHODI PREMA FUNKCIJSKOJ KLASIFIKACIJI</t>
  </si>
  <si>
    <t>3 Vlastiti prihodi</t>
  </si>
  <si>
    <t>31 Vlastiti prihodi</t>
  </si>
  <si>
    <t>10 Socijalna zaštita</t>
  </si>
  <si>
    <t>109 Opći ekonomski, trgovački i poslovi vezani uz rad</t>
  </si>
  <si>
    <t>4 Prihodi za posebne namjene</t>
  </si>
  <si>
    <t>43 Ostali prihodi za posebne namjene</t>
  </si>
  <si>
    <t>5 Pomoći</t>
  </si>
  <si>
    <t>51 Pomoći od EU</t>
  </si>
  <si>
    <t>Rashodi za nabavu proizvedene dugotrajne imovine</t>
  </si>
  <si>
    <t>Pomoći od EU</t>
  </si>
  <si>
    <t>Financijski rashodi</t>
  </si>
  <si>
    <t>Rashodi za dodatna ulaganja na nefinancijskoj imovini</t>
  </si>
  <si>
    <t>SREDIŠNJI REGISTAR OSIGURANIKA</t>
  </si>
  <si>
    <t xml:space="preserve">  41</t>
  </si>
  <si>
    <t>MIROVINSKA SIGURNOST</t>
  </si>
  <si>
    <t xml:space="preserve">   4101</t>
  </si>
  <si>
    <t>PODRŠKA SUSTAVU MIROVINSKOG OSIGURANJA</t>
  </si>
  <si>
    <t xml:space="preserve">    A539048</t>
  </si>
  <si>
    <t>ADMINISTRACIJA I UPRAVLJANJE - REGOS</t>
  </si>
  <si>
    <t xml:space="preserve">     31</t>
  </si>
  <si>
    <t xml:space="preserve">      3</t>
  </si>
  <si>
    <t>RASHODI POSLOVANJA</t>
  </si>
  <si>
    <t xml:space="preserve">       32</t>
  </si>
  <si>
    <t xml:space="preserve">        323</t>
  </si>
  <si>
    <t>Rashodi za usluge</t>
  </si>
  <si>
    <t xml:space="preserve">         3234</t>
  </si>
  <si>
    <t>Komunalne usluge</t>
  </si>
  <si>
    <t xml:space="preserve">     43</t>
  </si>
  <si>
    <t xml:space="preserve">       31</t>
  </si>
  <si>
    <t xml:space="preserve">        311</t>
  </si>
  <si>
    <t>Plaće (bruto)</t>
  </si>
  <si>
    <t xml:space="preserve">          3111</t>
  </si>
  <si>
    <t>Plaće za redovan rad</t>
  </si>
  <si>
    <t xml:space="preserve">         3113</t>
  </si>
  <si>
    <t>Plaće za prekovremeni rad</t>
  </si>
  <si>
    <t xml:space="preserve">        312</t>
  </si>
  <si>
    <t>Ostali rashodi za zaposlene</t>
  </si>
  <si>
    <t xml:space="preserve">         3121</t>
  </si>
  <si>
    <t xml:space="preserve">        313</t>
  </si>
  <si>
    <t>Doprinosi na plaće</t>
  </si>
  <si>
    <t xml:space="preserve">         3132</t>
  </si>
  <si>
    <t>Doprinosi za obvezno zdravstveno osiguranje</t>
  </si>
  <si>
    <t xml:space="preserve">         3133</t>
  </si>
  <si>
    <t xml:space="preserve">Doprinosi za obvezno osiguranje u slučaju nezaposlenosti </t>
  </si>
  <si>
    <t xml:space="preserve">        321</t>
  </si>
  <si>
    <t>Naknade troškova zaposlenima</t>
  </si>
  <si>
    <t xml:space="preserve">         3211</t>
  </si>
  <si>
    <t>Službena putovanja</t>
  </si>
  <si>
    <t xml:space="preserve">         3212</t>
  </si>
  <si>
    <t>Naknade za prijevoz, rad na terenu i odvojeni život</t>
  </si>
  <si>
    <t xml:space="preserve">         3213</t>
  </si>
  <si>
    <t>Stručno usavršavanje zaposlenika</t>
  </si>
  <si>
    <t xml:space="preserve">        322</t>
  </si>
  <si>
    <t>Rashodi za materijal i energiju</t>
  </si>
  <si>
    <t xml:space="preserve">         3221</t>
  </si>
  <si>
    <t xml:space="preserve">Uredski materijal i ostali materijalni rashodi </t>
  </si>
  <si>
    <t xml:space="preserve">         3223</t>
  </si>
  <si>
    <t>Energija</t>
  </si>
  <si>
    <t xml:space="preserve">         3224</t>
  </si>
  <si>
    <t>Materijal i dijelovi za tekuće i investicijsko održavanje</t>
  </si>
  <si>
    <t xml:space="preserve">         3225</t>
  </si>
  <si>
    <t>Sitni inventar i auto gume</t>
  </si>
  <si>
    <t xml:space="preserve">         3227</t>
  </si>
  <si>
    <t>Službena, radna i zaštitna odjeća i obuća</t>
  </si>
  <si>
    <t xml:space="preserve">         3231</t>
  </si>
  <si>
    <t xml:space="preserve">Usluge telefona, pošte i prijevoza </t>
  </si>
  <si>
    <t xml:space="preserve">         3232</t>
  </si>
  <si>
    <t>Usluge tekućeg i investicijskog održavanja</t>
  </si>
  <si>
    <t xml:space="preserve">         3233</t>
  </si>
  <si>
    <t>Usluge promidžbe i informiranja</t>
  </si>
  <si>
    <t xml:space="preserve">         3235</t>
  </si>
  <si>
    <t>Zakupnine i najamnine</t>
  </si>
  <si>
    <t xml:space="preserve">         3236</t>
  </si>
  <si>
    <t>Zdravstvene i veterinarske usluge</t>
  </si>
  <si>
    <t xml:space="preserve">         3237</t>
  </si>
  <si>
    <t>Intelektualne i osobne usluge</t>
  </si>
  <si>
    <t xml:space="preserve">         3239</t>
  </si>
  <si>
    <t>Ostale usluge</t>
  </si>
  <si>
    <t xml:space="preserve">        329</t>
  </si>
  <si>
    <t>Ostali nespomenuti rashodi poslovanja</t>
  </si>
  <si>
    <t xml:space="preserve">         3291</t>
  </si>
  <si>
    <t>Naknade za rad predstavničkih i izvršnih tijela, povjerenstava i slično</t>
  </si>
  <si>
    <t xml:space="preserve">         3292</t>
  </si>
  <si>
    <t>Premije osiguranja</t>
  </si>
  <si>
    <t xml:space="preserve">         3293</t>
  </si>
  <si>
    <t>Reprezentacija</t>
  </si>
  <si>
    <t xml:space="preserve">         3294</t>
  </si>
  <si>
    <t>Članarine i norme</t>
  </si>
  <si>
    <t xml:space="preserve">         3299</t>
  </si>
  <si>
    <t xml:space="preserve">      34</t>
  </si>
  <si>
    <t xml:space="preserve">        343</t>
  </si>
  <si>
    <t>Ostali financijski rashodi</t>
  </si>
  <si>
    <t xml:space="preserve">         3431</t>
  </si>
  <si>
    <t>Bankarske usluge i usluge platnog prometa</t>
  </si>
  <si>
    <t xml:space="preserve">         3433</t>
  </si>
  <si>
    <t>Zatezne kamate</t>
  </si>
  <si>
    <t xml:space="preserve">         3434</t>
  </si>
  <si>
    <t xml:space="preserve">Ostali nespomenuti financijski rashodi </t>
  </si>
  <si>
    <t xml:space="preserve">      4</t>
  </si>
  <si>
    <t xml:space="preserve">       42</t>
  </si>
  <si>
    <t xml:space="preserve">        422</t>
  </si>
  <si>
    <t>Postrojenja i oprema</t>
  </si>
  <si>
    <t xml:space="preserve">         4221</t>
  </si>
  <si>
    <t>Uredska oprema i namještaj</t>
  </si>
  <si>
    <t xml:space="preserve">         4222</t>
  </si>
  <si>
    <t>Komunikacijska opema</t>
  </si>
  <si>
    <t xml:space="preserve">         4223</t>
  </si>
  <si>
    <t>Oprema za održavanje i zaštitu</t>
  </si>
  <si>
    <t xml:space="preserve">         4227</t>
  </si>
  <si>
    <t>Uređaji, strojevi i oprema za ostale namjene</t>
  </si>
  <si>
    <t xml:space="preserve">       45</t>
  </si>
  <si>
    <t xml:space="preserve">        454</t>
  </si>
  <si>
    <t>Dodatna ulaganja za ostalu nefinancijsku imovinu</t>
  </si>
  <si>
    <t xml:space="preserve">         4541</t>
  </si>
  <si>
    <t xml:space="preserve">    A772002</t>
  </si>
  <si>
    <t>TEHNIČKA PODRŠKA II. STUPU I RAZMJENA PODATAKA</t>
  </si>
  <si>
    <t xml:space="preserve">        3239</t>
  </si>
  <si>
    <t xml:space="preserve">    K539301</t>
  </si>
  <si>
    <t>INFORMATIZACIJA</t>
  </si>
  <si>
    <t xml:space="preserve">        3238</t>
  </si>
  <si>
    <t>Računalne usluge</t>
  </si>
  <si>
    <t xml:space="preserve">       41</t>
  </si>
  <si>
    <t xml:space="preserve">        412</t>
  </si>
  <si>
    <t>Nematerijalna imovina</t>
  </si>
  <si>
    <t xml:space="preserve">         4123</t>
  </si>
  <si>
    <t>Licence</t>
  </si>
  <si>
    <t xml:space="preserve">        426</t>
  </si>
  <si>
    <t>Nematerijalna proizvedena imovina</t>
  </si>
  <si>
    <t xml:space="preserve">         4262</t>
  </si>
  <si>
    <t>Ulaganje u računalne programe</t>
  </si>
  <si>
    <t xml:space="preserve">    K772001</t>
  </si>
  <si>
    <t>OBNOVA VOZNOG PARKA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</si>
  <si>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</si>
  <si>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</si>
  <si>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RAVNATELJICA</t>
  </si>
  <si>
    <t>Iskra Primorac</t>
  </si>
  <si>
    <t>Projekcija za 2026.</t>
  </si>
  <si>
    <t>Projekcija 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</si>
  <si>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</si>
  <si>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</si>
  <si>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</si>
  <si>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</si>
  <si>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</si>
  <si>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</si>
  <si>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A. SAŽETAK RAČUNA PRIHODA I RASHODA</t>
  </si>
  <si>
    <t>B. SAŽETAK RAČUNA FINANCIRANJA</t>
  </si>
  <si>
    <t>UKUPNI PRIHODI</t>
  </si>
  <si>
    <t>A1. PRIHODI I RASHODI PREMA EKONOMSKOJ KLASIFIKACIJI</t>
  </si>
  <si>
    <t>B1. RAČUN FINANCIRANJA PREMA EKONOMSKOJ KLASIFIKACIJI</t>
  </si>
  <si>
    <t>A2. PRIHODI I RASHODI PREMA IZVORIMA FINANCIRANJA</t>
  </si>
  <si>
    <t xml:space="preserve">    51</t>
  </si>
  <si>
    <t>24168</t>
  </si>
  <si>
    <t xml:space="preserve">     51</t>
  </si>
  <si>
    <t>SMANJENJE/ POVEĆANJE</t>
  </si>
  <si>
    <t>I PROJEKCIJE ZA 2026. i 2027. GODINU</t>
  </si>
  <si>
    <t xml:space="preserve"> </t>
  </si>
  <si>
    <t>Plan za 2025.</t>
  </si>
  <si>
    <t>Novi plan za 2025.</t>
  </si>
  <si>
    <t>Projekcija za 2027.</t>
  </si>
  <si>
    <t>Projekcija 
za 2027.</t>
  </si>
  <si>
    <t xml:space="preserve">IZMJENE I DOPUNE FINANCIJSKOG PLANA ZA 2025. </t>
  </si>
  <si>
    <t>PREDSJEDNIK UPRAVNOG VIJEĆA</t>
  </si>
  <si>
    <t>Dražen Opalić</t>
  </si>
  <si>
    <t>Zagreb,  rujan 2025. godine</t>
  </si>
  <si>
    <t>U Zagrebu, 16 rujna 2025. godine</t>
  </si>
  <si>
    <t>KLASA: 401-01/25-01/29</t>
  </si>
  <si>
    <t>URBROJ: 353-06-01/3-25-6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</si>
</sst>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9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19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0" xfId="0" applyNumberFormat="1"/>
    <xf numFmtId="3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17" fillId="0" borderId="0" xfId="0" applyFont="1" applyAlignment="1">
      <alignment horizontal="center" vertical="top"/>
    </xf>
    <xf numFmtId="4" fontId="15" fillId="0" borderId="0" xfId="0" applyNumberFormat="1" applyFont="1"/>
    <xf numFmtId="0" fontId="11" fillId="0" borderId="0" xfId="0" applyFont="1" applyAlignment="1">
      <alignment vertical="center" wrapText="1"/>
    </xf>
    <xf numFmtId="0" fontId="18" fillId="0" borderId="0" xfId="0" applyFont="1"/>
    <xf numFmtId="4" fontId="18" fillId="0" borderId="0" xfId="0" applyNumberFormat="1" applyFont="1"/>
    <xf numFmtId="4" fontId="11" fillId="5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4" fontId="19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49" fontId="20" fillId="0" borderId="3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horizontal="right" vertical="center"/>
    </xf>
    <xf numFmtId="49" fontId="19" fillId="0" borderId="3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3" fontId="2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vertical="center"/>
    </xf>
    <xf numFmtId="0" fontId="21" fillId="0" borderId="0" xfId="0" applyFont="1" applyBorder="1"/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Border="1" applyAlignment="1">
      <alignment horizontal="right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/>
    <xf numFmtId="0" fontId="13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30" fillId="0" borderId="3" xfId="0" quotePrefix="1" applyNumberFormat="1" applyFont="1" applyFill="1" applyBorder="1" applyAlignment="1" applyProtection="1">
      <alignment horizontal="center" vertical="center"/>
    </xf>
    <xf numFmtId="0" fontId="30" fillId="2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/>
    </xf>
    <xf numFmtId="0" fontId="31" fillId="2" borderId="3" xfId="0" quotePrefix="1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6" fillId="4" borderId="3" xfId="0" quotePrefix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 wrapText="1"/>
    </xf>
    <xf numFmtId="3" fontId="6" fillId="0" borderId="4" xfId="0" quotePrefix="1" applyNumberFormat="1" applyFont="1" applyFill="1" applyBorder="1" applyAlignment="1" applyProtection="1">
      <alignment horizontal="right" vertical="center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11" fillId="2" borderId="4" xfId="0" applyNumberFormat="1" applyFont="1" applyFill="1" applyBorder="1" applyAlignment="1" applyProtection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>
      <alignment horizontal="right"/>
    </xf>
    <xf numFmtId="4" fontId="9" fillId="2" borderId="0" xfId="0" applyNumberFormat="1" applyFont="1" applyFill="1" applyBorder="1" applyAlignment="1" applyProtection="1">
      <alignment horizontal="left" vertical="center" wrapText="1"/>
    </xf>
    <xf numFmtId="3" fontId="30" fillId="0" borderId="4" xfId="0" applyNumberFormat="1" applyFont="1" applyFill="1" applyBorder="1" applyAlignment="1" applyProtection="1">
      <alignment horizontal="center" vertical="center" wrapText="1"/>
    </xf>
    <xf numFmtId="3" fontId="30" fillId="0" borderId="3" xfId="0" quotePrefix="1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quotePrefix="1" applyNumberFormat="1" applyFont="1" applyBorder="1" applyAlignment="1">
      <alignment horizontal="right" wrapText="1"/>
    </xf>
    <xf numFmtId="0" fontId="6" fillId="4" borderId="3" xfId="0" quotePrefix="1" applyNumberFormat="1" applyFont="1" applyFill="1" applyBorder="1" applyAlignment="1" applyProtection="1">
      <alignment horizontal="center" vertical="center" wrapText="1"/>
    </xf>
    <xf numFmtId="3" fontId="11" fillId="0" borderId="4" xfId="0" applyNumberFormat="1" applyFont="1" applyFill="1" applyBorder="1" applyAlignment="1" applyProtection="1">
      <alignment horizontal="right" vertical="center" wrapText="1"/>
    </xf>
    <xf numFmtId="3" fontId="9" fillId="3" borderId="3" xfId="0" applyNumberFormat="1" applyFont="1" applyFill="1" applyBorder="1" applyAlignment="1" applyProtection="1">
      <alignment vertical="center" wrapText="1"/>
    </xf>
    <xf numFmtId="0" fontId="28" fillId="0" borderId="0" xfId="0" applyFont="1" applyAlignment="1">
      <alignment horizontal="center"/>
    </xf>
    <xf numFmtId="4" fontId="28" fillId="0" borderId="0" xfId="0" applyNumberFormat="1" applyFont="1" applyAlignment="1">
      <alignment horizontal="center"/>
    </xf>
    <xf numFmtId="49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vertical="center"/>
    </xf>
    <xf numFmtId="0" fontId="0" fillId="2" borderId="0" xfId="0" applyFill="1"/>
    <xf numFmtId="3" fontId="9" fillId="2" borderId="3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>
      <alignment horizontal="right"/>
    </xf>
    <xf numFmtId="0" fontId="34" fillId="0" borderId="0" xfId="0" applyFont="1" applyAlignment="1">
      <alignment horizontal="left" vertical="center" inden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3" xfId="0" quotePrefix="1" applyNumberFormat="1" applyFont="1" applyFill="1" applyBorder="1" applyAlignment="1" applyProtection="1">
      <alignment horizontal="center" vertical="center" wrapText="1"/>
    </xf>
    <xf numFmtId="0" fontId="28" fillId="0" borderId="0" xfId="0" applyFont="1"/>
    <xf numFmtId="3" fontId="9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3" fontId="9" fillId="0" borderId="0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3" fontId="24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30" fillId="0" borderId="1" xfId="0" quotePrefix="1" applyFont="1" applyBorder="1" applyAlignment="1">
      <alignment horizontal="center" vertical="center" wrapText="1"/>
    </xf>
    <xf numFmtId="0" fontId="30" fillId="0" borderId="2" xfId="0" quotePrefix="1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0" fillId="0" borderId="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Obično_List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19050</xdr:rowOff>
    </xdr:from>
    <xdr:to>
      <xdr:col>4</xdr:col>
      <xdr:colOff>28575</xdr:colOff>
      <xdr:row>3</xdr:row>
      <xdr:rowOff>9525</xdr:rowOff>
    </xdr:to>
    <xdr:pic>
      <xdr:nvPicPr>
        <xdr:cNvPr id="2" name="Picture 1" descr="Regos500p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50"/>
          <a:ext cx="2362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opLeftCell="A3" workbookViewId="0">
      <selection activeCell="L2" sqref="L2:M2"/>
    </sheetView>
  </sheetViews>
  <sheetFormatPr defaultRowHeight="15" x14ac:dyDescent="0.25"/>
  <sheetData>
    <row r="1" spans="1:15" x14ac:dyDescent="0.25">
      <c r="A1" s="75"/>
      <c r="B1" s="76"/>
      <c r="C1" s="76"/>
      <c r="D1" s="76"/>
      <c r="E1" s="75"/>
      <c r="F1" s="75"/>
      <c r="G1" s="75"/>
      <c r="H1" s="77"/>
      <c r="I1" s="77"/>
      <c r="J1" s="77"/>
      <c r="K1" s="77"/>
      <c r="L1" s="78"/>
    </row>
    <row r="2" spans="1:15" ht="15.75" x14ac:dyDescent="0.25">
      <c r="A2" s="75"/>
      <c r="B2" s="76"/>
      <c r="C2" s="76"/>
      <c r="D2" s="76"/>
      <c r="E2" s="75"/>
      <c r="F2" s="75"/>
      <c r="G2" s="75"/>
      <c r="H2" s="77"/>
      <c r="I2" s="77"/>
      <c r="J2" s="77"/>
      <c r="K2" s="77"/>
      <c r="L2" s="153"/>
      <c r="M2" s="153"/>
      <c r="N2" s="77"/>
    </row>
    <row r="3" spans="1:15" x14ac:dyDescent="0.25">
      <c r="A3" s="75"/>
      <c r="B3" s="76"/>
      <c r="C3" s="76"/>
      <c r="D3" s="76"/>
      <c r="E3" s="75"/>
      <c r="F3" s="75"/>
      <c r="G3" s="75"/>
      <c r="H3" s="77"/>
      <c r="I3" s="77"/>
      <c r="J3" s="77"/>
      <c r="K3" s="77"/>
      <c r="L3" s="78"/>
      <c r="M3" s="77"/>
      <c r="N3" s="77"/>
    </row>
    <row r="4" spans="1:15" ht="18.75" x14ac:dyDescent="0.3">
      <c r="A4" s="75"/>
      <c r="B4" s="76"/>
      <c r="C4" s="76"/>
      <c r="D4" s="76"/>
      <c r="E4" s="75"/>
      <c r="F4" s="75"/>
      <c r="G4" s="75"/>
      <c r="H4" s="77"/>
      <c r="I4" s="77"/>
      <c r="J4" s="77"/>
      <c r="K4" s="79"/>
      <c r="L4" s="155"/>
      <c r="M4" s="155"/>
      <c r="N4" s="77"/>
    </row>
    <row r="5" spans="1:15" ht="25.5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5" ht="25.5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5" ht="25.5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5" ht="25.5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5" ht="25.5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5" ht="25.5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5" ht="22.5" customHeight="1" x14ac:dyDescent="0.3">
      <c r="A11" s="156" t="s">
        <v>190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</row>
    <row r="12" spans="1:15" ht="22.5" x14ac:dyDescent="0.3">
      <c r="A12" s="157" t="s">
        <v>184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spans="1:15" ht="18.75" x14ac:dyDescent="0.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5" ht="18.75" x14ac:dyDescent="0.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5" ht="25.5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5" ht="25.5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25.5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25.5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 ht="25.5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1" spans="1:14" ht="15.75" customHeight="1" x14ac:dyDescent="0.3">
      <c r="A21" s="154" t="s">
        <v>193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</row>
  </sheetData>
  <mergeCells count="5">
    <mergeCell ref="L2:M2"/>
    <mergeCell ref="A21:N21"/>
    <mergeCell ref="L4:M4"/>
    <mergeCell ref="A11:O11"/>
    <mergeCell ref="A12:O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workbookViewId="0">
      <selection activeCell="N26" sqref="N26"/>
    </sheetView>
  </sheetViews>
  <sheetFormatPr defaultRowHeight="15" x14ac:dyDescent="0.25"/>
  <cols>
    <col min="5" max="7" width="21.7109375" customWidth="1"/>
    <col min="8" max="8" width="23" customWidth="1"/>
    <col min="9" max="9" width="22" customWidth="1"/>
    <col min="10" max="10" width="20.28515625" customWidth="1"/>
    <col min="13" max="13" width="20.140625" style="40" customWidth="1"/>
  </cols>
  <sheetData>
    <row r="1" spans="1:13" ht="18" customHeight="1" x14ac:dyDescent="0.25">
      <c r="A1" s="4"/>
      <c r="B1" s="4"/>
      <c r="C1" s="4"/>
      <c r="D1" s="4"/>
      <c r="E1" s="4"/>
      <c r="F1" s="26"/>
      <c r="G1" s="26"/>
      <c r="H1" s="4"/>
      <c r="I1" s="4"/>
      <c r="J1" s="4"/>
    </row>
    <row r="2" spans="1:13" ht="15.75" x14ac:dyDescent="0.25">
      <c r="A2" s="163" t="s">
        <v>19</v>
      </c>
      <c r="B2" s="163"/>
      <c r="C2" s="163"/>
      <c r="D2" s="163"/>
      <c r="E2" s="163"/>
      <c r="F2" s="163"/>
      <c r="G2" s="163"/>
      <c r="H2" s="163"/>
      <c r="I2" s="171"/>
      <c r="J2" s="171"/>
    </row>
    <row r="3" spans="1:13" ht="18" x14ac:dyDescent="0.25">
      <c r="A3" s="4"/>
      <c r="B3" s="4"/>
      <c r="C3" s="4"/>
      <c r="D3" s="4"/>
      <c r="E3" s="4"/>
      <c r="F3" s="26"/>
      <c r="G3" s="26"/>
      <c r="H3" s="4"/>
      <c r="I3" s="5"/>
      <c r="J3" s="5"/>
    </row>
    <row r="4" spans="1:13" ht="18" customHeight="1" x14ac:dyDescent="0.25">
      <c r="A4" s="163" t="s">
        <v>174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3" ht="18" x14ac:dyDescent="0.25">
      <c r="A5" s="1"/>
      <c r="B5" s="2"/>
      <c r="C5" s="2"/>
      <c r="D5" s="2"/>
      <c r="E5" s="6"/>
      <c r="F5" s="6"/>
      <c r="G5" s="6"/>
      <c r="H5" s="7"/>
      <c r="I5" s="7"/>
      <c r="J5" s="36"/>
    </row>
    <row r="6" spans="1:13" ht="25.5" x14ac:dyDescent="0.25">
      <c r="A6" s="30"/>
      <c r="B6" s="31"/>
      <c r="C6" s="31"/>
      <c r="D6" s="32"/>
      <c r="E6" s="33"/>
      <c r="F6" s="147" t="s">
        <v>186</v>
      </c>
      <c r="G6" s="148" t="s">
        <v>183</v>
      </c>
      <c r="H6" s="147" t="s">
        <v>187</v>
      </c>
      <c r="I6" s="147" t="s">
        <v>167</v>
      </c>
      <c r="J6" s="147" t="s">
        <v>189</v>
      </c>
    </row>
    <row r="7" spans="1:13" ht="11.25" customHeight="1" x14ac:dyDescent="0.25">
      <c r="A7" s="158">
        <v>1</v>
      </c>
      <c r="B7" s="159"/>
      <c r="C7" s="159"/>
      <c r="D7" s="159"/>
      <c r="E7" s="160"/>
      <c r="F7" s="92">
        <v>2</v>
      </c>
      <c r="G7" s="92">
        <v>3</v>
      </c>
      <c r="H7" s="93">
        <v>4</v>
      </c>
      <c r="I7" s="93">
        <v>5</v>
      </c>
      <c r="J7" s="93">
        <v>6</v>
      </c>
    </row>
    <row r="8" spans="1:13" x14ac:dyDescent="0.25">
      <c r="A8" s="169" t="s">
        <v>168</v>
      </c>
      <c r="B8" s="162"/>
      <c r="C8" s="162"/>
      <c r="D8" s="162"/>
      <c r="E8" s="174"/>
      <c r="F8" s="82">
        <f>+' Račun prihoda i rashoda'!E11</f>
        <v>11406000</v>
      </c>
      <c r="G8" s="82">
        <f>+'Rashodi prema izvorima finan'!C11</f>
        <v>1000000</v>
      </c>
      <c r="H8" s="82">
        <f>+' Račun prihoda i rashoda'!G11</f>
        <v>12406000</v>
      </c>
      <c r="I8" s="82">
        <f>+' Račun prihoda i rashoda'!H11</f>
        <v>11706000</v>
      </c>
      <c r="J8" s="82">
        <f>+' Račun prihoda i rashoda'!I11</f>
        <v>11806000</v>
      </c>
    </row>
    <row r="9" spans="1:13" x14ac:dyDescent="0.25">
      <c r="A9" s="175" t="s">
        <v>169</v>
      </c>
      <c r="B9" s="174"/>
      <c r="C9" s="174"/>
      <c r="D9" s="174"/>
      <c r="E9" s="174"/>
      <c r="F9" s="82">
        <v>0</v>
      </c>
      <c r="G9" s="82">
        <v>0</v>
      </c>
      <c r="H9" s="82">
        <v>0</v>
      </c>
      <c r="I9" s="82">
        <v>0</v>
      </c>
      <c r="J9" s="82">
        <v>0</v>
      </c>
      <c r="M9" s="145"/>
    </row>
    <row r="10" spans="1:13" x14ac:dyDescent="0.25">
      <c r="A10" s="172" t="s">
        <v>0</v>
      </c>
      <c r="B10" s="166"/>
      <c r="C10" s="166"/>
      <c r="D10" s="166"/>
      <c r="E10" s="173"/>
      <c r="F10" s="34">
        <f t="shared" ref="F10:G10" si="0">+F8+F9</f>
        <v>11406000</v>
      </c>
      <c r="G10" s="34">
        <f t="shared" si="0"/>
        <v>1000000</v>
      </c>
      <c r="H10" s="34">
        <f t="shared" ref="H10:J10" si="1">+H8+H9</f>
        <v>12406000</v>
      </c>
      <c r="I10" s="34">
        <f t="shared" si="1"/>
        <v>11706000</v>
      </c>
      <c r="J10" s="34">
        <f t="shared" si="1"/>
        <v>11806000</v>
      </c>
    </row>
    <row r="11" spans="1:13" x14ac:dyDescent="0.25">
      <c r="A11" s="161" t="s">
        <v>170</v>
      </c>
      <c r="B11" s="162"/>
      <c r="C11" s="162"/>
      <c r="D11" s="162"/>
      <c r="E11" s="162"/>
      <c r="F11" s="82">
        <f>+' Račun prihoda i rashoda'!E24</f>
        <v>10882000</v>
      </c>
      <c r="G11" s="82">
        <f>+' Račun prihoda i rashoda'!F24</f>
        <v>-797000</v>
      </c>
      <c r="H11" s="82">
        <f>+' Račun prihoda i rashoda'!G24</f>
        <v>10085000</v>
      </c>
      <c r="I11" s="82">
        <f>+' Račun prihoda i rashoda'!H24</f>
        <v>11002000</v>
      </c>
      <c r="J11" s="83">
        <f>+' Račun prihoda i rashoda'!I24</f>
        <v>11157000</v>
      </c>
    </row>
    <row r="12" spans="1:13" x14ac:dyDescent="0.25">
      <c r="A12" s="176" t="s">
        <v>171</v>
      </c>
      <c r="B12" s="174"/>
      <c r="C12" s="174"/>
      <c r="D12" s="174"/>
      <c r="E12" s="174"/>
      <c r="F12" s="84">
        <f>+' Račun prihoda i rashoda'!E33</f>
        <v>463000</v>
      </c>
      <c r="G12" s="84">
        <f>+' Račun prihoda i rashoda'!F33</f>
        <v>-117000</v>
      </c>
      <c r="H12" s="84">
        <f>+' Račun prihoda i rashoda'!G33</f>
        <v>346000</v>
      </c>
      <c r="I12" s="84">
        <f>+' Račun prihoda i rashoda'!H33</f>
        <v>603000</v>
      </c>
      <c r="J12" s="83">
        <f>+' Račun prihoda i rashoda'!I33</f>
        <v>503000</v>
      </c>
    </row>
    <row r="13" spans="1:13" x14ac:dyDescent="0.25">
      <c r="A13" s="37" t="s">
        <v>1</v>
      </c>
      <c r="B13" s="38"/>
      <c r="C13" s="38"/>
      <c r="D13" s="38"/>
      <c r="E13" s="38"/>
      <c r="F13" s="34">
        <f t="shared" ref="F13:G13" si="2">+F11+F12</f>
        <v>11345000</v>
      </c>
      <c r="G13" s="34">
        <f t="shared" si="2"/>
        <v>-914000</v>
      </c>
      <c r="H13" s="34">
        <f>+H11+H12</f>
        <v>10431000</v>
      </c>
      <c r="I13" s="34">
        <f t="shared" ref="I13" si="3">+I11+I12</f>
        <v>11605000</v>
      </c>
      <c r="J13" s="34">
        <f>+J11+J12</f>
        <v>11660000</v>
      </c>
    </row>
    <row r="14" spans="1:13" x14ac:dyDescent="0.25">
      <c r="A14" s="165" t="s">
        <v>3</v>
      </c>
      <c r="B14" s="166"/>
      <c r="C14" s="166"/>
      <c r="D14" s="166"/>
      <c r="E14" s="166"/>
      <c r="F14" s="34">
        <f>+F10-F13</f>
        <v>61000</v>
      </c>
      <c r="G14" s="34">
        <f t="shared" ref="G14" si="4">+G10-G13</f>
        <v>1914000</v>
      </c>
      <c r="H14" s="34">
        <f>+H10-H13</f>
        <v>1975000</v>
      </c>
      <c r="I14" s="34">
        <f>+I10-I13</f>
        <v>101000</v>
      </c>
      <c r="J14" s="34">
        <f t="shared" ref="J14" si="5">+J10-J13</f>
        <v>146000</v>
      </c>
    </row>
    <row r="15" spans="1:13" ht="18" x14ac:dyDescent="0.25">
      <c r="A15" s="4"/>
      <c r="B15" s="8"/>
      <c r="C15" s="8"/>
      <c r="D15" s="8"/>
      <c r="E15" s="8"/>
      <c r="F15" s="24"/>
      <c r="G15" s="24"/>
      <c r="H15" s="3"/>
      <c r="I15" s="3"/>
      <c r="J15" s="3"/>
    </row>
    <row r="16" spans="1:13" ht="18" customHeight="1" x14ac:dyDescent="0.25">
      <c r="A16" s="163" t="s">
        <v>175</v>
      </c>
      <c r="B16" s="164"/>
      <c r="C16" s="164"/>
      <c r="D16" s="164"/>
      <c r="E16" s="164"/>
      <c r="F16" s="164"/>
      <c r="G16" s="164"/>
      <c r="H16" s="164"/>
      <c r="I16" s="164"/>
      <c r="J16" s="164"/>
    </row>
    <row r="17" spans="1:10" ht="18" x14ac:dyDescent="0.25">
      <c r="A17" s="26"/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5.5" x14ac:dyDescent="0.25">
      <c r="A18" s="30"/>
      <c r="B18" s="31"/>
      <c r="C18" s="31"/>
      <c r="D18" s="32"/>
      <c r="E18" s="33"/>
      <c r="F18" s="147" t="s">
        <v>186</v>
      </c>
      <c r="G18" s="148" t="s">
        <v>183</v>
      </c>
      <c r="H18" s="147" t="s">
        <v>187</v>
      </c>
      <c r="I18" s="147" t="s">
        <v>167</v>
      </c>
      <c r="J18" s="147" t="s">
        <v>189</v>
      </c>
    </row>
    <row r="19" spans="1:10" ht="11.25" customHeight="1" x14ac:dyDescent="0.25">
      <c r="A19" s="158">
        <v>1</v>
      </c>
      <c r="B19" s="159"/>
      <c r="C19" s="159"/>
      <c r="D19" s="159"/>
      <c r="E19" s="160"/>
      <c r="F19" s="92">
        <v>2</v>
      </c>
      <c r="G19" s="92">
        <v>3</v>
      </c>
      <c r="H19" s="93">
        <v>4</v>
      </c>
      <c r="I19" s="93">
        <v>5</v>
      </c>
      <c r="J19" s="93">
        <v>6</v>
      </c>
    </row>
    <row r="20" spans="1:10" ht="15.75" customHeight="1" x14ac:dyDescent="0.25">
      <c r="A20" s="169" t="s">
        <v>172</v>
      </c>
      <c r="B20" s="170"/>
      <c r="C20" s="170"/>
      <c r="D20" s="170"/>
      <c r="E20" s="170"/>
      <c r="F20" s="131"/>
      <c r="G20" s="131"/>
      <c r="H20" s="84">
        <v>0</v>
      </c>
      <c r="I20" s="84">
        <v>0</v>
      </c>
      <c r="J20" s="84">
        <v>0</v>
      </c>
    </row>
    <row r="21" spans="1:10" x14ac:dyDescent="0.25">
      <c r="A21" s="169" t="s">
        <v>173</v>
      </c>
      <c r="B21" s="162"/>
      <c r="C21" s="162"/>
      <c r="D21" s="162"/>
      <c r="E21" s="162"/>
      <c r="F21" s="131"/>
      <c r="G21" s="131"/>
      <c r="H21" s="84">
        <v>0</v>
      </c>
      <c r="I21" s="84">
        <v>0</v>
      </c>
      <c r="J21" s="84">
        <v>0</v>
      </c>
    </row>
    <row r="22" spans="1:10" x14ac:dyDescent="0.25">
      <c r="A22" s="167" t="s">
        <v>27</v>
      </c>
      <c r="B22" s="168"/>
      <c r="C22" s="168"/>
      <c r="D22" s="168"/>
      <c r="E22" s="168"/>
      <c r="F22" s="84">
        <v>25158691.870000001</v>
      </c>
      <c r="G22" s="132"/>
      <c r="H22" s="84">
        <v>27133692</v>
      </c>
      <c r="I22" s="84">
        <f>+-1*H23</f>
        <v>29108692</v>
      </c>
      <c r="J22" s="84">
        <f>+-1*I23</f>
        <v>29007692</v>
      </c>
    </row>
    <row r="23" spans="1:10" x14ac:dyDescent="0.25">
      <c r="A23" s="167" t="s">
        <v>28</v>
      </c>
      <c r="B23" s="168"/>
      <c r="C23" s="168"/>
      <c r="D23" s="168"/>
      <c r="E23" s="168"/>
      <c r="F23" s="84">
        <v>-25219692</v>
      </c>
      <c r="G23" s="132">
        <v>-1914000</v>
      </c>
      <c r="H23" s="84">
        <v>-29108692</v>
      </c>
      <c r="I23" s="84">
        <v>-29007692</v>
      </c>
      <c r="J23" s="84">
        <v>-28861692</v>
      </c>
    </row>
    <row r="24" spans="1:10" x14ac:dyDescent="0.25">
      <c r="A24" s="165" t="s">
        <v>4</v>
      </c>
      <c r="B24" s="166"/>
      <c r="C24" s="166"/>
      <c r="D24" s="166"/>
      <c r="E24" s="166"/>
      <c r="F24" s="135">
        <f>+F22+F23</f>
        <v>-61000.129999998957</v>
      </c>
      <c r="G24" s="135">
        <f>+G22+G23</f>
        <v>-1914000</v>
      </c>
      <c r="H24" s="135">
        <f>+H22+H23</f>
        <v>-1975000</v>
      </c>
      <c r="I24" s="135">
        <f>+I22+I23</f>
        <v>101000</v>
      </c>
      <c r="J24" s="135">
        <f>+J22+J23</f>
        <v>146000</v>
      </c>
    </row>
    <row r="25" spans="1:10" x14ac:dyDescent="0.25">
      <c r="A25" s="161" t="s">
        <v>5</v>
      </c>
      <c r="B25" s="162"/>
      <c r="C25" s="162"/>
      <c r="D25" s="162"/>
      <c r="E25" s="162"/>
      <c r="F25" s="91"/>
      <c r="G25" s="91"/>
      <c r="H25" s="35">
        <v>0</v>
      </c>
      <c r="I25" s="35">
        <v>0</v>
      </c>
      <c r="J25" s="35">
        <v>0</v>
      </c>
    </row>
    <row r="26" spans="1:10" ht="11.25" customHeight="1" x14ac:dyDescent="0.25">
      <c r="A26" s="20"/>
      <c r="B26" s="21"/>
      <c r="C26" s="21"/>
      <c r="D26" s="21"/>
      <c r="E26" s="21"/>
      <c r="F26" s="144"/>
      <c r="G26" s="21"/>
      <c r="H26" s="22"/>
      <c r="I26" s="22"/>
      <c r="J26" s="22"/>
    </row>
    <row r="27" spans="1:10" x14ac:dyDescent="0.25">
      <c r="G27" s="43"/>
    </row>
    <row r="28" spans="1:10" x14ac:dyDescent="0.25">
      <c r="F28" s="40"/>
      <c r="G28" s="40"/>
      <c r="H28" s="40"/>
      <c r="I28" s="40"/>
      <c r="J28" s="40"/>
    </row>
    <row r="29" spans="1:10" x14ac:dyDescent="0.25">
      <c r="F29" s="40"/>
      <c r="G29" s="40"/>
      <c r="H29" s="40"/>
      <c r="I29" s="40"/>
      <c r="J29" s="40"/>
    </row>
    <row r="30" spans="1:10" x14ac:dyDescent="0.25">
      <c r="F30" s="40"/>
      <c r="G30" s="40"/>
      <c r="H30" s="40"/>
      <c r="I30" s="40"/>
      <c r="J30" s="40"/>
    </row>
    <row r="31" spans="1:10" x14ac:dyDescent="0.25">
      <c r="F31" s="40"/>
      <c r="G31" s="40"/>
      <c r="H31" s="40"/>
      <c r="I31" s="40"/>
      <c r="J31" s="40"/>
    </row>
    <row r="32" spans="1:10" x14ac:dyDescent="0.25">
      <c r="F32" s="40"/>
      <c r="G32" s="40"/>
      <c r="H32" s="40"/>
      <c r="I32" s="40"/>
      <c r="J32" s="40"/>
    </row>
    <row r="33" spans="6:10" x14ac:dyDescent="0.25">
      <c r="F33" s="40"/>
      <c r="G33" s="40"/>
      <c r="H33" s="40"/>
      <c r="I33" s="40"/>
      <c r="J33" s="40"/>
    </row>
    <row r="34" spans="6:10" x14ac:dyDescent="0.25">
      <c r="F34" s="40"/>
      <c r="G34" s="40"/>
      <c r="H34" s="40"/>
      <c r="I34" s="40"/>
      <c r="J34" s="40"/>
    </row>
    <row r="35" spans="6:10" x14ac:dyDescent="0.25">
      <c r="F35" s="40"/>
      <c r="G35" s="40"/>
      <c r="H35" s="40"/>
      <c r="I35" s="40"/>
      <c r="J35" s="40"/>
    </row>
    <row r="36" spans="6:10" x14ac:dyDescent="0.25">
      <c r="F36" s="40"/>
      <c r="G36" s="40"/>
      <c r="H36" s="40"/>
      <c r="I36" s="40"/>
      <c r="J36" s="40"/>
    </row>
    <row r="37" spans="6:10" x14ac:dyDescent="0.25">
      <c r="F37" s="40"/>
      <c r="G37" s="40"/>
      <c r="H37" s="40"/>
      <c r="I37" s="40"/>
      <c r="J37" s="40"/>
    </row>
    <row r="38" spans="6:10" x14ac:dyDescent="0.25">
      <c r="F38" s="40"/>
      <c r="G38" s="40"/>
      <c r="H38" s="40"/>
      <c r="I38" s="40"/>
      <c r="J38" s="40"/>
    </row>
    <row r="39" spans="6:10" x14ac:dyDescent="0.25">
      <c r="F39" s="40"/>
      <c r="G39" s="40"/>
      <c r="H39" s="40"/>
      <c r="I39" s="40"/>
      <c r="J39" s="40"/>
    </row>
  </sheetData>
  <mergeCells count="17">
    <mergeCell ref="A2:J2"/>
    <mergeCell ref="A10:E10"/>
    <mergeCell ref="A8:E8"/>
    <mergeCell ref="A9:E9"/>
    <mergeCell ref="A12:E12"/>
    <mergeCell ref="A11:E11"/>
    <mergeCell ref="A7:E7"/>
    <mergeCell ref="A19:E19"/>
    <mergeCell ref="A25:E25"/>
    <mergeCell ref="A4:J4"/>
    <mergeCell ref="A16:J16"/>
    <mergeCell ref="A14:E14"/>
    <mergeCell ref="A22:E22"/>
    <mergeCell ref="A23:E23"/>
    <mergeCell ref="A20:E20"/>
    <mergeCell ref="A21:E21"/>
    <mergeCell ref="A24:E2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zoomScale="80" zoomScaleNormal="80" workbookViewId="0">
      <selection activeCell="F15" sqref="F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5.28515625" customWidth="1"/>
    <col min="5" max="5" width="24.140625" customWidth="1"/>
    <col min="6" max="6" width="24.5703125" customWidth="1"/>
    <col min="7" max="7" width="23.7109375" customWidth="1"/>
    <col min="8" max="8" width="24.42578125" customWidth="1"/>
    <col min="9" max="9" width="23.5703125" customWidth="1"/>
  </cols>
  <sheetData>
    <row r="1" spans="1:9" ht="18" customHeight="1" x14ac:dyDescent="0.25">
      <c r="A1" s="4"/>
      <c r="B1" s="4"/>
      <c r="C1" s="4"/>
      <c r="D1" s="4"/>
      <c r="E1" s="26"/>
      <c r="F1" s="26"/>
      <c r="G1" s="4"/>
      <c r="H1" s="4"/>
      <c r="I1" s="4"/>
    </row>
    <row r="2" spans="1:9" ht="15.75" x14ac:dyDescent="0.25">
      <c r="A2" s="163" t="s">
        <v>19</v>
      </c>
      <c r="B2" s="163"/>
      <c r="C2" s="163"/>
      <c r="D2" s="163"/>
      <c r="E2" s="163"/>
      <c r="F2" s="163"/>
      <c r="G2" s="163"/>
      <c r="H2" s="171"/>
      <c r="I2" s="171"/>
    </row>
    <row r="3" spans="1:9" ht="18" x14ac:dyDescent="0.25">
      <c r="A3" s="4"/>
      <c r="B3" s="4"/>
      <c r="C3" s="4"/>
      <c r="D3" s="4"/>
      <c r="E3" s="26"/>
      <c r="F3" s="26"/>
      <c r="G3" s="4"/>
      <c r="H3" s="5"/>
      <c r="I3" s="5"/>
    </row>
    <row r="4" spans="1:9" ht="18" customHeight="1" x14ac:dyDescent="0.25">
      <c r="A4" s="163" t="s">
        <v>6</v>
      </c>
      <c r="B4" s="164"/>
      <c r="C4" s="164"/>
      <c r="D4" s="164"/>
      <c r="E4" s="164"/>
      <c r="F4" s="164"/>
      <c r="G4" s="164"/>
      <c r="H4" s="164"/>
      <c r="I4" s="164"/>
    </row>
    <row r="5" spans="1:9" ht="18" x14ac:dyDescent="0.25">
      <c r="A5" s="4"/>
      <c r="B5" s="4"/>
      <c r="C5" s="4"/>
      <c r="D5" s="4"/>
      <c r="E5" s="26"/>
      <c r="F5" s="26"/>
      <c r="G5" s="4"/>
      <c r="H5" s="5"/>
      <c r="I5" s="5"/>
    </row>
    <row r="6" spans="1:9" ht="15.75" x14ac:dyDescent="0.25">
      <c r="A6" s="163" t="s">
        <v>177</v>
      </c>
      <c r="B6" s="183"/>
      <c r="C6" s="183"/>
      <c r="D6" s="183"/>
      <c r="E6" s="183"/>
      <c r="F6" s="183"/>
      <c r="G6" s="183"/>
      <c r="H6" s="183"/>
      <c r="I6" s="183"/>
    </row>
    <row r="7" spans="1:9" ht="18" x14ac:dyDescent="0.25">
      <c r="A7" s="4"/>
      <c r="B7" s="4"/>
      <c r="C7" s="4"/>
      <c r="D7" s="4"/>
      <c r="E7" s="26"/>
      <c r="F7" s="26"/>
      <c r="G7" s="4"/>
      <c r="H7" s="5"/>
      <c r="I7" s="5"/>
    </row>
    <row r="8" spans="1:9" ht="31.5" customHeight="1" x14ac:dyDescent="0.25">
      <c r="A8" s="177" t="s">
        <v>13</v>
      </c>
      <c r="B8" s="178"/>
      <c r="C8" s="178"/>
      <c r="D8" s="179"/>
      <c r="E8" s="23" t="s">
        <v>187</v>
      </c>
      <c r="F8" s="133" t="s">
        <v>183</v>
      </c>
      <c r="G8" s="23" t="s">
        <v>186</v>
      </c>
      <c r="H8" s="23" t="s">
        <v>167</v>
      </c>
      <c r="I8" s="23" t="s">
        <v>189</v>
      </c>
    </row>
    <row r="9" spans="1:9" ht="11.25" customHeight="1" x14ac:dyDescent="0.25">
      <c r="A9" s="180">
        <v>1</v>
      </c>
      <c r="B9" s="181"/>
      <c r="C9" s="181"/>
      <c r="D9" s="182"/>
      <c r="E9" s="107">
        <v>2</v>
      </c>
      <c r="F9" s="107">
        <v>3</v>
      </c>
      <c r="G9" s="107">
        <v>4</v>
      </c>
      <c r="H9" s="107">
        <v>5</v>
      </c>
      <c r="I9" s="107">
        <v>6</v>
      </c>
    </row>
    <row r="10" spans="1:9" x14ac:dyDescent="0.25">
      <c r="A10" s="108"/>
      <c r="B10" s="109"/>
      <c r="C10" s="110"/>
      <c r="D10" s="111" t="s">
        <v>176</v>
      </c>
      <c r="E10" s="117">
        <f>+E11</f>
        <v>11406000</v>
      </c>
      <c r="F10" s="117">
        <f>+F11</f>
        <v>1000000</v>
      </c>
      <c r="G10" s="117">
        <f t="shared" ref="G10:I10" si="0">+G11</f>
        <v>12406000</v>
      </c>
      <c r="H10" s="117">
        <f t="shared" si="0"/>
        <v>11706000</v>
      </c>
      <c r="I10" s="117">
        <f t="shared" si="0"/>
        <v>11806000</v>
      </c>
    </row>
    <row r="11" spans="1:9" ht="15.75" customHeight="1" x14ac:dyDescent="0.25">
      <c r="A11" s="12">
        <v>6</v>
      </c>
      <c r="B11" s="12"/>
      <c r="C11" s="12"/>
      <c r="D11" s="12" t="s">
        <v>7</v>
      </c>
      <c r="E11" s="134">
        <f>+E12+E14+E16</f>
        <v>11406000</v>
      </c>
      <c r="F11" s="118">
        <f>+F12+F14+F16</f>
        <v>1000000</v>
      </c>
      <c r="G11" s="122">
        <f>+G12+G14+G16</f>
        <v>12406000</v>
      </c>
      <c r="H11" s="122">
        <f>+H12+H14+H16</f>
        <v>11706000</v>
      </c>
      <c r="I11" s="122">
        <f>+I12+I14+I16</f>
        <v>11806000</v>
      </c>
    </row>
    <row r="12" spans="1:9" ht="30" x14ac:dyDescent="0.25">
      <c r="A12" s="94"/>
      <c r="B12" s="94">
        <v>63</v>
      </c>
      <c r="C12" s="95"/>
      <c r="D12" s="94" t="s">
        <v>25</v>
      </c>
      <c r="E12" s="118">
        <f>+E13</f>
        <v>5000</v>
      </c>
      <c r="F12" s="118">
        <f>+F13</f>
        <v>0</v>
      </c>
      <c r="G12" s="122">
        <f>+G13</f>
        <v>5000</v>
      </c>
      <c r="H12" s="122">
        <f>+H13</f>
        <v>5000</v>
      </c>
      <c r="I12" s="122">
        <f>+I13</f>
        <v>5000</v>
      </c>
    </row>
    <row r="13" spans="1:9" x14ac:dyDescent="0.25">
      <c r="A13" s="96"/>
      <c r="B13" s="96"/>
      <c r="C13" s="14">
        <v>51</v>
      </c>
      <c r="D13" s="13" t="s">
        <v>39</v>
      </c>
      <c r="E13" s="119">
        <f>+'II. POSEBNI DIO '!C9</f>
        <v>5000</v>
      </c>
      <c r="F13" s="119">
        <f>+'II. POSEBNI DIO '!D9</f>
        <v>0</v>
      </c>
      <c r="G13" s="119">
        <f>+'II. POSEBNI DIO '!E9</f>
        <v>5000</v>
      </c>
      <c r="H13" s="119">
        <f>+'II. POSEBNI DIO '!F9</f>
        <v>5000</v>
      </c>
      <c r="I13" s="119">
        <f>+'II. POSEBNI DIO '!G9</f>
        <v>5000</v>
      </c>
    </row>
    <row r="14" spans="1:9" ht="30" x14ac:dyDescent="0.25">
      <c r="A14" s="97"/>
      <c r="B14" s="97">
        <v>65</v>
      </c>
      <c r="C14" s="98"/>
      <c r="D14" s="94" t="s">
        <v>162</v>
      </c>
      <c r="E14" s="121">
        <f>+E15</f>
        <v>11400000</v>
      </c>
      <c r="F14" s="121">
        <f>+F15</f>
        <v>1000000</v>
      </c>
      <c r="G14" s="41">
        <f>+G15</f>
        <v>12400000</v>
      </c>
      <c r="H14" s="41">
        <f>+H15</f>
        <v>11700000</v>
      </c>
      <c r="I14" s="41">
        <f>+I15</f>
        <v>11800000</v>
      </c>
    </row>
    <row r="15" spans="1:9" x14ac:dyDescent="0.25">
      <c r="A15" s="96"/>
      <c r="B15" s="96"/>
      <c r="C15" s="14">
        <v>43</v>
      </c>
      <c r="D15" s="17" t="s">
        <v>26</v>
      </c>
      <c r="E15" s="10">
        <f>+'Rashodi prema izvorima finan'!B12</f>
        <v>11400000</v>
      </c>
      <c r="F15" s="120">
        <f>+'Rashodi prema izvorima finan'!C12</f>
        <v>1000000</v>
      </c>
      <c r="G15" s="10">
        <f>+'Rashodi prema izvorima finan'!D12</f>
        <v>12400000</v>
      </c>
      <c r="H15" s="10">
        <f>+'Rashodi prema izvorima finan'!E12</f>
        <v>11700000</v>
      </c>
      <c r="I15" s="10">
        <f>+'Rashodi prema izvorima finan'!F12</f>
        <v>11800000</v>
      </c>
    </row>
    <row r="16" spans="1:9" ht="45" x14ac:dyDescent="0.25">
      <c r="A16" s="97"/>
      <c r="B16" s="97">
        <v>66</v>
      </c>
      <c r="C16" s="98"/>
      <c r="D16" s="94" t="s">
        <v>163</v>
      </c>
      <c r="E16" s="121">
        <f>+E17</f>
        <v>1000</v>
      </c>
      <c r="F16" s="121">
        <f>+F17</f>
        <v>0</v>
      </c>
      <c r="G16" s="41">
        <f>+'II. POSEBNI DIO '!E13</f>
        <v>1000</v>
      </c>
      <c r="H16" s="41">
        <f>+'II. POSEBNI DIO '!F13</f>
        <v>1000</v>
      </c>
      <c r="I16" s="41">
        <f>+'II. POSEBNI DIO '!G13</f>
        <v>1000</v>
      </c>
    </row>
    <row r="17" spans="1:9" x14ac:dyDescent="0.25">
      <c r="A17" s="96"/>
      <c r="B17" s="96"/>
      <c r="C17" s="14">
        <v>31</v>
      </c>
      <c r="D17" s="17" t="s">
        <v>24</v>
      </c>
      <c r="E17" s="120">
        <f>+'II. POSEBNI DIO '!C7</f>
        <v>1000</v>
      </c>
      <c r="F17" s="120">
        <f>+'II. POSEBNI DIO '!D7</f>
        <v>0</v>
      </c>
      <c r="G17" s="120">
        <f>+'II. POSEBNI DIO '!E7</f>
        <v>1000</v>
      </c>
      <c r="H17" s="120">
        <f>+'II. POSEBNI DIO '!F7</f>
        <v>1000</v>
      </c>
      <c r="I17" s="120">
        <f>+'II. POSEBNI DIO '!G7</f>
        <v>1000</v>
      </c>
    </row>
    <row r="18" spans="1:9" x14ac:dyDescent="0.25">
      <c r="A18" s="99"/>
      <c r="B18" s="100"/>
      <c r="C18" s="101"/>
      <c r="D18" s="102"/>
      <c r="E18" s="127"/>
      <c r="F18" s="102"/>
      <c r="G18" s="103"/>
      <c r="H18" s="103"/>
      <c r="I18" s="103"/>
    </row>
    <row r="19" spans="1:9" x14ac:dyDescent="0.25">
      <c r="E19" s="40"/>
    </row>
    <row r="20" spans="1:9" ht="18" x14ac:dyDescent="0.25">
      <c r="A20" s="4"/>
      <c r="B20" s="4"/>
      <c r="C20" s="4"/>
      <c r="D20" s="4"/>
      <c r="E20" s="125"/>
      <c r="F20" s="26"/>
      <c r="G20" s="4"/>
      <c r="H20" s="5"/>
      <c r="I20" s="5"/>
    </row>
    <row r="21" spans="1:9" ht="25.5" x14ac:dyDescent="0.25">
      <c r="A21" s="177" t="s">
        <v>13</v>
      </c>
      <c r="B21" s="178"/>
      <c r="C21" s="178"/>
      <c r="D21" s="179"/>
      <c r="E21" s="23" t="s">
        <v>187</v>
      </c>
      <c r="F21" s="133" t="s">
        <v>183</v>
      </c>
      <c r="G21" s="23" t="s">
        <v>186</v>
      </c>
      <c r="H21" s="23" t="s">
        <v>167</v>
      </c>
      <c r="I21" s="23" t="s">
        <v>189</v>
      </c>
    </row>
    <row r="22" spans="1:9" ht="11.25" customHeight="1" x14ac:dyDescent="0.25">
      <c r="A22" s="180">
        <v>1</v>
      </c>
      <c r="B22" s="181"/>
      <c r="C22" s="181"/>
      <c r="D22" s="182"/>
      <c r="E22" s="128">
        <v>2</v>
      </c>
      <c r="F22" s="107">
        <v>3</v>
      </c>
      <c r="G22" s="107">
        <v>4</v>
      </c>
      <c r="H22" s="107">
        <v>5</v>
      </c>
      <c r="I22" s="107">
        <v>6</v>
      </c>
    </row>
    <row r="23" spans="1:9" x14ac:dyDescent="0.25">
      <c r="A23" s="108"/>
      <c r="B23" s="109"/>
      <c r="C23" s="110"/>
      <c r="D23" s="111" t="s">
        <v>14</v>
      </c>
      <c r="E23" s="116">
        <f>+E24+E33</f>
        <v>11345000</v>
      </c>
      <c r="F23" s="116">
        <f>+F24+F33</f>
        <v>-914000</v>
      </c>
      <c r="G23" s="116">
        <f>+G24+G33</f>
        <v>10431000</v>
      </c>
      <c r="H23" s="116">
        <f>+H24+H33</f>
        <v>11605000</v>
      </c>
      <c r="I23" s="116">
        <f>+I24+I33</f>
        <v>11660000</v>
      </c>
    </row>
    <row r="24" spans="1:9" ht="15.75" customHeight="1" x14ac:dyDescent="0.25">
      <c r="A24" s="12">
        <v>3</v>
      </c>
      <c r="B24" s="12"/>
      <c r="C24" s="12"/>
      <c r="D24" s="12" t="s">
        <v>9</v>
      </c>
      <c r="E24" s="9">
        <f>+E25+E27+E31</f>
        <v>10882000</v>
      </c>
      <c r="F24" s="9">
        <f>+F25+F27+F31</f>
        <v>-797000</v>
      </c>
      <c r="G24" s="9">
        <f>+G25+G27+G31</f>
        <v>10085000</v>
      </c>
      <c r="H24" s="9">
        <f>+H25+H27+H31</f>
        <v>11002000</v>
      </c>
      <c r="I24" s="9">
        <f>+I25+I27+I31</f>
        <v>11157000</v>
      </c>
    </row>
    <row r="25" spans="1:9" ht="15.75" customHeight="1" x14ac:dyDescent="0.25">
      <c r="A25" s="12"/>
      <c r="B25" s="12">
        <v>31</v>
      </c>
      <c r="C25" s="17"/>
      <c r="D25" s="17" t="s">
        <v>10</v>
      </c>
      <c r="E25" s="10">
        <f>+E26</f>
        <v>2570000</v>
      </c>
      <c r="F25" s="10">
        <f>+F26</f>
        <v>-315000</v>
      </c>
      <c r="G25" s="10">
        <f>+G26</f>
        <v>2255000</v>
      </c>
      <c r="H25" s="10">
        <f>+H26</f>
        <v>2625000</v>
      </c>
      <c r="I25" s="10">
        <f>+I26</f>
        <v>2685000</v>
      </c>
    </row>
    <row r="26" spans="1:9" x14ac:dyDescent="0.25">
      <c r="A26" s="29"/>
      <c r="B26" s="29"/>
      <c r="C26" s="14">
        <v>43</v>
      </c>
      <c r="D26" s="19" t="s">
        <v>26</v>
      </c>
      <c r="E26" s="10">
        <f>+'II. POSEBNI DIO '!C20</f>
        <v>2570000</v>
      </c>
      <c r="F26" s="10">
        <f>+'II. POSEBNI DIO '!D20</f>
        <v>-315000</v>
      </c>
      <c r="G26" s="10">
        <f>+'II. POSEBNI DIO '!E20</f>
        <v>2255000</v>
      </c>
      <c r="H26" s="10">
        <f>+'II. POSEBNI DIO '!F20</f>
        <v>2625000</v>
      </c>
      <c r="I26" s="10">
        <f>+'II. POSEBNI DIO '!G20</f>
        <v>2685000</v>
      </c>
    </row>
    <row r="27" spans="1:9" x14ac:dyDescent="0.25">
      <c r="A27" s="29"/>
      <c r="B27" s="29">
        <v>32</v>
      </c>
      <c r="C27" s="14"/>
      <c r="D27" s="13" t="s">
        <v>20</v>
      </c>
      <c r="E27" s="10">
        <f>+E28+E29+E30</f>
        <v>8309500</v>
      </c>
      <c r="F27" s="10">
        <f>+F28+F29+F30</f>
        <v>-487000</v>
      </c>
      <c r="G27" s="10">
        <f>+G28+G29+G30</f>
        <v>7822500</v>
      </c>
      <c r="H27" s="10">
        <f>+H28+H29+H30</f>
        <v>8374500</v>
      </c>
      <c r="I27" s="10">
        <f>+I28+I29+I30</f>
        <v>8469500</v>
      </c>
    </row>
    <row r="28" spans="1:9" x14ac:dyDescent="0.25">
      <c r="A28" s="29"/>
      <c r="B28" s="29"/>
      <c r="C28" s="14">
        <v>31</v>
      </c>
      <c r="D28" s="14" t="s">
        <v>24</v>
      </c>
      <c r="E28" s="10">
        <f>+'II. POSEBNI DIO '!C15</f>
        <v>1000</v>
      </c>
      <c r="F28" s="10">
        <f>+'II. POSEBNI DIO '!D15</f>
        <v>0</v>
      </c>
      <c r="G28" s="10">
        <f>+'II. POSEBNI DIO '!E15</f>
        <v>1000</v>
      </c>
      <c r="H28" s="10">
        <f>+'II. POSEBNI DIO '!F15</f>
        <v>1000</v>
      </c>
      <c r="I28" s="10">
        <f>+'II. POSEBNI DIO '!G15</f>
        <v>1000</v>
      </c>
    </row>
    <row r="29" spans="1:9" x14ac:dyDescent="0.25">
      <c r="A29" s="29"/>
      <c r="B29" s="29"/>
      <c r="C29" s="14">
        <v>43</v>
      </c>
      <c r="D29" s="19" t="s">
        <v>26</v>
      </c>
      <c r="E29" s="10">
        <f>+'II. POSEBNI DIO '!C29+'II. POSEBNI DIO '!C77+'II. POSEBNI DIO '!C83+'II. POSEBNI DIO '!C98</f>
        <v>8303500</v>
      </c>
      <c r="F29" s="10">
        <f>+'II. POSEBNI DIO '!D29+'II. POSEBNI DIO '!D77+'II. POSEBNI DIO '!D83+'II. POSEBNI DIO '!D98</f>
        <v>-487000</v>
      </c>
      <c r="G29" s="10">
        <f>+'II. POSEBNI DIO '!E29+'II. POSEBNI DIO '!E77+'II. POSEBNI DIO '!E83+'II. POSEBNI DIO '!E98</f>
        <v>7816500</v>
      </c>
      <c r="H29" s="10">
        <f>+'II. POSEBNI DIO '!F29+'II. POSEBNI DIO '!F77+'II. POSEBNI DIO '!F83+'II. POSEBNI DIO '!F98</f>
        <v>8368500</v>
      </c>
      <c r="I29" s="10">
        <f>+'II. POSEBNI DIO '!G29+'II. POSEBNI DIO '!G77+'II. POSEBNI DIO '!G83+'II. POSEBNI DIO '!G98</f>
        <v>8463500</v>
      </c>
    </row>
    <row r="30" spans="1:9" x14ac:dyDescent="0.25">
      <c r="A30" s="29"/>
      <c r="B30" s="29"/>
      <c r="C30" s="14">
        <v>51</v>
      </c>
      <c r="D30" s="14" t="s">
        <v>39</v>
      </c>
      <c r="E30" s="10">
        <f>+'II. POSEBNI DIO '!C70</f>
        <v>5000</v>
      </c>
      <c r="F30" s="10">
        <f>+'II. POSEBNI DIO '!D71</f>
        <v>0</v>
      </c>
      <c r="G30" s="10">
        <f>+'II. POSEBNI DIO '!E73</f>
        <v>5000</v>
      </c>
      <c r="H30" s="10">
        <f>+'II. POSEBNI DIO '!F70</f>
        <v>5000</v>
      </c>
      <c r="I30" s="10">
        <f>+'II. POSEBNI DIO '!G70</f>
        <v>5000</v>
      </c>
    </row>
    <row r="31" spans="1:9" x14ac:dyDescent="0.25">
      <c r="A31" s="29"/>
      <c r="B31" s="29">
        <v>34</v>
      </c>
      <c r="C31" s="14"/>
      <c r="D31" s="13" t="s">
        <v>40</v>
      </c>
      <c r="E31" s="10">
        <f t="shared" ref="E31:F31" si="1">+E32</f>
        <v>2500</v>
      </c>
      <c r="F31" s="10">
        <f t="shared" si="1"/>
        <v>5000</v>
      </c>
      <c r="G31" s="10">
        <f>+G32</f>
        <v>7500</v>
      </c>
      <c r="H31" s="10">
        <f t="shared" ref="H31:I31" si="2">+H32</f>
        <v>2500</v>
      </c>
      <c r="I31" s="10">
        <f t="shared" si="2"/>
        <v>2500</v>
      </c>
    </row>
    <row r="32" spans="1:9" x14ac:dyDescent="0.25">
      <c r="A32" s="29"/>
      <c r="B32" s="29"/>
      <c r="C32" s="14">
        <v>43</v>
      </c>
      <c r="D32" s="19" t="s">
        <v>26</v>
      </c>
      <c r="E32" s="10">
        <f>+'II. POSEBNI DIO '!C55</f>
        <v>2500</v>
      </c>
      <c r="F32" s="10">
        <f>+'II. POSEBNI DIO '!D55</f>
        <v>5000</v>
      </c>
      <c r="G32" s="10">
        <f>+'II. POSEBNI DIO '!E55</f>
        <v>7500</v>
      </c>
      <c r="H32" s="10">
        <f>+'II. POSEBNI DIO '!F55</f>
        <v>2500</v>
      </c>
      <c r="I32" s="10">
        <f>+'II. POSEBNI DIO '!G55</f>
        <v>2500</v>
      </c>
    </row>
    <row r="33" spans="1:9" x14ac:dyDescent="0.25">
      <c r="A33" s="15">
        <v>4</v>
      </c>
      <c r="B33" s="16"/>
      <c r="C33" s="16"/>
      <c r="D33" s="27" t="s">
        <v>11</v>
      </c>
      <c r="E33" s="9">
        <f>+E34+E36+E38</f>
        <v>463000</v>
      </c>
      <c r="F33" s="9">
        <f>+F34+F36+F38</f>
        <v>-117000</v>
      </c>
      <c r="G33" s="9">
        <f>+G34+G36+G38</f>
        <v>346000</v>
      </c>
      <c r="H33" s="9">
        <f>+H34+H36+H38</f>
        <v>603000</v>
      </c>
      <c r="I33" s="9">
        <f>+I34+I36+I38</f>
        <v>503000</v>
      </c>
    </row>
    <row r="34" spans="1:9" ht="24" customHeight="1" x14ac:dyDescent="0.25">
      <c r="A34" s="12"/>
      <c r="B34" s="12">
        <v>41</v>
      </c>
      <c r="C34" s="17"/>
      <c r="D34" s="28" t="s">
        <v>12</v>
      </c>
      <c r="E34" s="10">
        <f>+E35</f>
        <v>300000</v>
      </c>
      <c r="F34" s="10">
        <f>+F35</f>
        <v>-150000</v>
      </c>
      <c r="G34" s="10">
        <f>+G35</f>
        <v>150000</v>
      </c>
      <c r="H34" s="10">
        <f>+H35</f>
        <v>300000</v>
      </c>
      <c r="I34" s="10">
        <f>+I35</f>
        <v>300000</v>
      </c>
    </row>
    <row r="35" spans="1:9" x14ac:dyDescent="0.25">
      <c r="A35" s="29"/>
      <c r="B35" s="29"/>
      <c r="C35" s="14">
        <v>43</v>
      </c>
      <c r="D35" s="19" t="s">
        <v>26</v>
      </c>
      <c r="E35" s="10">
        <f>+'II. POSEBNI DIO '!C87</f>
        <v>300000</v>
      </c>
      <c r="F35" s="10">
        <f>+'II. POSEBNI DIO '!D87</f>
        <v>-150000</v>
      </c>
      <c r="G35" s="10">
        <f>+'II. POSEBNI DIO '!E87</f>
        <v>150000</v>
      </c>
      <c r="H35" s="10">
        <f>+'II. POSEBNI DIO '!F87</f>
        <v>300000</v>
      </c>
      <c r="I35" s="10">
        <f>+'II. POSEBNI DIO '!G87</f>
        <v>300000</v>
      </c>
    </row>
    <row r="36" spans="1:9" x14ac:dyDescent="0.25">
      <c r="A36" s="12"/>
      <c r="B36" s="12">
        <v>42</v>
      </c>
      <c r="C36" s="17"/>
      <c r="D36" s="28" t="s">
        <v>38</v>
      </c>
      <c r="E36" s="10">
        <f>E37</f>
        <v>162500</v>
      </c>
      <c r="F36" s="10">
        <f>+F37</f>
        <v>33000</v>
      </c>
      <c r="G36" s="10">
        <f>+G37</f>
        <v>195500</v>
      </c>
      <c r="H36" s="10">
        <f>+H37</f>
        <v>302500</v>
      </c>
      <c r="I36" s="10">
        <f>+I37</f>
        <v>202500</v>
      </c>
    </row>
    <row r="37" spans="1:9" x14ac:dyDescent="0.25">
      <c r="A37" s="29"/>
      <c r="B37" s="29"/>
      <c r="C37" s="14">
        <v>43</v>
      </c>
      <c r="D37" s="19" t="s">
        <v>26</v>
      </c>
      <c r="E37" s="10">
        <f>+'II. POSEBNI DIO '!C61+'II. POSEBNI DIO '!C90</f>
        <v>162500</v>
      </c>
      <c r="F37" s="10">
        <f>+'II. POSEBNI DIO '!D61+'II. POSEBNI DIO '!D90</f>
        <v>33000</v>
      </c>
      <c r="G37" s="10">
        <f>+'II. POSEBNI DIO '!E61+'II. POSEBNI DIO '!E90</f>
        <v>195500</v>
      </c>
      <c r="H37" s="10">
        <f>+'II. POSEBNI DIO '!F61+'II. POSEBNI DIO '!F90</f>
        <v>302500</v>
      </c>
      <c r="I37" s="10">
        <f>+'II. POSEBNI DIO '!G61+'II. POSEBNI DIO '!G90</f>
        <v>202500</v>
      </c>
    </row>
    <row r="38" spans="1:9" ht="25.5" customHeight="1" x14ac:dyDescent="0.25">
      <c r="A38" s="12"/>
      <c r="B38" s="12">
        <v>45</v>
      </c>
      <c r="C38" s="17"/>
      <c r="D38" s="28" t="s">
        <v>41</v>
      </c>
      <c r="E38" s="10">
        <f t="shared" ref="E38:F38" si="3">+E39</f>
        <v>500</v>
      </c>
      <c r="F38" s="10">
        <f t="shared" si="3"/>
        <v>0</v>
      </c>
      <c r="G38" s="10">
        <f>+G39</f>
        <v>500</v>
      </c>
      <c r="H38" s="10">
        <f t="shared" ref="H38:I38" si="4">+H39</f>
        <v>500</v>
      </c>
      <c r="I38" s="10">
        <f t="shared" si="4"/>
        <v>500</v>
      </c>
    </row>
    <row r="39" spans="1:9" x14ac:dyDescent="0.25">
      <c r="A39" s="29"/>
      <c r="B39" s="29"/>
      <c r="C39" s="14">
        <v>43</v>
      </c>
      <c r="D39" s="19" t="s">
        <v>26</v>
      </c>
      <c r="E39" s="10">
        <f>+'II. POSEBNI DIO '!C67</f>
        <v>500</v>
      </c>
      <c r="F39" s="10">
        <f>+'II. POSEBNI DIO '!D67</f>
        <v>0</v>
      </c>
      <c r="G39" s="10">
        <f>+'II. POSEBNI DIO '!E67</f>
        <v>500</v>
      </c>
      <c r="H39" s="10">
        <f>+'II. POSEBNI DIO '!F67</f>
        <v>500</v>
      </c>
      <c r="I39" s="10">
        <f>+'II. POSEBNI DIO '!G67</f>
        <v>500</v>
      </c>
    </row>
    <row r="42" spans="1:9" x14ac:dyDescent="0.25">
      <c r="E42" s="43"/>
      <c r="F42" s="43"/>
      <c r="G42" s="43"/>
      <c r="H42" s="43"/>
      <c r="I42" s="43"/>
    </row>
  </sheetData>
  <mergeCells count="7">
    <mergeCell ref="A21:D21"/>
    <mergeCell ref="A9:D9"/>
    <mergeCell ref="A22:D22"/>
    <mergeCell ref="A6:I6"/>
    <mergeCell ref="A2:I2"/>
    <mergeCell ref="A4:I4"/>
    <mergeCell ref="A8:D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24"/>
  <sheetViews>
    <sheetView zoomScale="80" zoomScaleNormal="80"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</cols>
  <sheetData>
    <row r="2" spans="1:9" ht="15.75" x14ac:dyDescent="0.25">
      <c r="A2" s="163" t="s">
        <v>19</v>
      </c>
      <c r="B2" s="163"/>
      <c r="C2" s="163"/>
      <c r="D2" s="163"/>
      <c r="E2" s="163"/>
      <c r="F2" s="163"/>
      <c r="G2" s="163"/>
      <c r="H2" s="171"/>
      <c r="I2" s="171"/>
    </row>
    <row r="3" spans="1:9" ht="18" x14ac:dyDescent="0.25">
      <c r="A3" s="4"/>
      <c r="B3" s="26"/>
      <c r="C3" s="26"/>
      <c r="D3" s="4"/>
      <c r="E3" s="5"/>
      <c r="F3" s="5"/>
    </row>
    <row r="4" spans="1:9" ht="15.75" x14ac:dyDescent="0.25">
      <c r="A4" s="163" t="s">
        <v>179</v>
      </c>
      <c r="B4" s="163"/>
      <c r="C4" s="163"/>
      <c r="D4" s="183"/>
      <c r="E4" s="183"/>
      <c r="F4" s="183"/>
    </row>
    <row r="5" spans="1:9" ht="15.75" x14ac:dyDescent="0.25">
      <c r="A5" s="105"/>
      <c r="B5" s="105"/>
      <c r="C5" s="105"/>
      <c r="D5" s="106"/>
      <c r="E5" s="106"/>
      <c r="F5" s="106"/>
    </row>
    <row r="6" spans="1:9" ht="25.5" x14ac:dyDescent="0.25">
      <c r="A6" s="23" t="s">
        <v>13</v>
      </c>
      <c r="B6" s="23" t="s">
        <v>186</v>
      </c>
      <c r="C6" s="133" t="s">
        <v>183</v>
      </c>
      <c r="D6" s="23" t="s">
        <v>187</v>
      </c>
      <c r="E6" s="23" t="s">
        <v>167</v>
      </c>
      <c r="F6" s="23" t="s">
        <v>189</v>
      </c>
    </row>
    <row r="7" spans="1:9" x14ac:dyDescent="0.25">
      <c r="A7" s="112">
        <v>1</v>
      </c>
      <c r="B7" s="92">
        <v>2</v>
      </c>
      <c r="C7" s="92">
        <v>3</v>
      </c>
      <c r="D7" s="112">
        <v>4</v>
      </c>
      <c r="E7" s="112">
        <v>5</v>
      </c>
      <c r="F7" s="112">
        <v>6</v>
      </c>
    </row>
    <row r="8" spans="1:9" ht="12" customHeight="1" x14ac:dyDescent="0.25">
      <c r="A8" s="12" t="s">
        <v>176</v>
      </c>
      <c r="B8" s="130">
        <f>B9+B11+B13</f>
        <v>11406000</v>
      </c>
      <c r="C8" s="41">
        <f>C9+C11+C13</f>
        <v>1000000</v>
      </c>
      <c r="D8" s="41">
        <f>D9+D11+D13</f>
        <v>12406000</v>
      </c>
      <c r="E8" s="41">
        <f>E9+E11+E13</f>
        <v>11706000</v>
      </c>
      <c r="F8" s="126">
        <f>F9+F11+F13</f>
        <v>11806000</v>
      </c>
    </row>
    <row r="9" spans="1:9" x14ac:dyDescent="0.25">
      <c r="A9" s="12" t="s">
        <v>30</v>
      </c>
      <c r="B9" s="123">
        <f t="shared" ref="B9" si="0">+B10</f>
        <v>1000</v>
      </c>
      <c r="C9" s="41">
        <f t="shared" ref="C9" si="1">+C10</f>
        <v>0</v>
      </c>
      <c r="D9" s="41">
        <f t="shared" ref="D9" si="2">+D10</f>
        <v>1000</v>
      </c>
      <c r="E9" s="41">
        <f t="shared" ref="E9" si="3">+E10</f>
        <v>1000</v>
      </c>
      <c r="F9" s="126">
        <f t="shared" ref="F9" si="4">+F10</f>
        <v>1000</v>
      </c>
    </row>
    <row r="10" spans="1:9" x14ac:dyDescent="0.25">
      <c r="A10" s="39" t="s">
        <v>31</v>
      </c>
      <c r="B10" s="124">
        <f>+'II. POSEBNI DIO '!C7</f>
        <v>1000</v>
      </c>
      <c r="C10" s="10">
        <f>+'II. POSEBNI DIO '!D7</f>
        <v>0</v>
      </c>
      <c r="D10" s="10">
        <f>+'II. POSEBNI DIO '!E7</f>
        <v>1000</v>
      </c>
      <c r="E10" s="10">
        <f>+'II. POSEBNI DIO '!F7</f>
        <v>1000</v>
      </c>
      <c r="F10" s="10">
        <f>+'II. POSEBNI DIO '!G7</f>
        <v>1000</v>
      </c>
    </row>
    <row r="11" spans="1:9" x14ac:dyDescent="0.25">
      <c r="A11" s="12" t="s">
        <v>34</v>
      </c>
      <c r="B11" s="123">
        <f t="shared" ref="B11" si="5">+B12</f>
        <v>11400000</v>
      </c>
      <c r="C11" s="41">
        <f t="shared" ref="C11" si="6">+C12</f>
        <v>1000000</v>
      </c>
      <c r="D11" s="41">
        <f>+D12</f>
        <v>12400000</v>
      </c>
      <c r="E11" s="41">
        <f t="shared" ref="E11" si="7">+E12</f>
        <v>11700000</v>
      </c>
      <c r="F11" s="126">
        <f t="shared" ref="F11" si="8">+F12</f>
        <v>11800000</v>
      </c>
    </row>
    <row r="12" spans="1:9" x14ac:dyDescent="0.25">
      <c r="A12" s="39" t="s">
        <v>35</v>
      </c>
      <c r="B12" s="10">
        <v>11400000</v>
      </c>
      <c r="C12" s="10">
        <v>1000000</v>
      </c>
      <c r="D12" s="10">
        <f>+B12+C12</f>
        <v>12400000</v>
      </c>
      <c r="E12" s="10">
        <v>11700000</v>
      </c>
      <c r="F12" s="82">
        <v>11800000</v>
      </c>
    </row>
    <row r="13" spans="1:9" x14ac:dyDescent="0.25">
      <c r="A13" s="12" t="s">
        <v>36</v>
      </c>
      <c r="B13" s="123">
        <f>+B14</f>
        <v>5000</v>
      </c>
      <c r="C13" s="41">
        <f>+C14</f>
        <v>0</v>
      </c>
      <c r="D13" s="41">
        <f>+D14</f>
        <v>5000</v>
      </c>
      <c r="E13" s="41">
        <f>+E14</f>
        <v>5000</v>
      </c>
      <c r="F13" s="126">
        <f>+F14</f>
        <v>5000</v>
      </c>
    </row>
    <row r="14" spans="1:9" x14ac:dyDescent="0.25">
      <c r="A14" s="39" t="s">
        <v>37</v>
      </c>
      <c r="B14" s="124">
        <f>+'II. POSEBNI DIO '!C9</f>
        <v>5000</v>
      </c>
      <c r="C14" s="10">
        <f>+'II. POSEBNI DIO '!D9</f>
        <v>0</v>
      </c>
      <c r="D14" s="10">
        <f>+'II. POSEBNI DIO '!E9</f>
        <v>5000</v>
      </c>
      <c r="E14" s="10">
        <f>+'II. POSEBNI DIO '!F9</f>
        <v>5000</v>
      </c>
      <c r="F14" s="10">
        <f>+'II. POSEBNI DIO '!G9</f>
        <v>5000</v>
      </c>
    </row>
    <row r="15" spans="1:9" ht="18" x14ac:dyDescent="0.25">
      <c r="A15" s="4"/>
      <c r="B15" s="125"/>
      <c r="C15" s="26"/>
      <c r="D15" s="4"/>
      <c r="E15" s="5"/>
      <c r="F15" s="5"/>
    </row>
    <row r="16" spans="1:9" ht="25.5" x14ac:dyDescent="0.25">
      <c r="A16" s="23" t="s">
        <v>13</v>
      </c>
      <c r="B16" s="23" t="s">
        <v>186</v>
      </c>
      <c r="C16" s="133" t="s">
        <v>183</v>
      </c>
      <c r="D16" s="23" t="s">
        <v>187</v>
      </c>
      <c r="E16" s="23" t="s">
        <v>167</v>
      </c>
      <c r="F16" s="23" t="s">
        <v>189</v>
      </c>
    </row>
    <row r="17" spans="1:6" x14ac:dyDescent="0.25">
      <c r="A17" s="112">
        <v>1</v>
      </c>
      <c r="B17" s="129">
        <v>2</v>
      </c>
      <c r="C17" s="92">
        <v>3</v>
      </c>
      <c r="D17" s="112">
        <v>4</v>
      </c>
      <c r="E17" s="112">
        <v>5</v>
      </c>
      <c r="F17" s="112">
        <v>6</v>
      </c>
    </row>
    <row r="18" spans="1:6" x14ac:dyDescent="0.25">
      <c r="A18" s="12" t="s">
        <v>14</v>
      </c>
      <c r="B18" s="123">
        <f>B19+B21+B23</f>
        <v>11345000</v>
      </c>
      <c r="C18" s="41">
        <f>C19+C21+C23</f>
        <v>-914000</v>
      </c>
      <c r="D18" s="41">
        <f>D19+D21+D23</f>
        <v>10431000</v>
      </c>
      <c r="E18" s="41">
        <f>E19+E21+E23</f>
        <v>11605000</v>
      </c>
      <c r="F18" s="41">
        <f>F19+F21+F23</f>
        <v>11660000</v>
      </c>
    </row>
    <row r="19" spans="1:6" x14ac:dyDescent="0.25">
      <c r="A19" s="12" t="s">
        <v>30</v>
      </c>
      <c r="B19" s="123">
        <f t="shared" ref="B19" si="9">+B20</f>
        <v>1000</v>
      </c>
      <c r="C19" s="41">
        <f>+C20</f>
        <v>0</v>
      </c>
      <c r="D19" s="41">
        <f>+D20</f>
        <v>1000</v>
      </c>
      <c r="E19" s="41">
        <f>+E20</f>
        <v>1000</v>
      </c>
      <c r="F19" s="41">
        <f>+F20</f>
        <v>1000</v>
      </c>
    </row>
    <row r="20" spans="1:6" x14ac:dyDescent="0.25">
      <c r="A20" s="39" t="s">
        <v>31</v>
      </c>
      <c r="B20" s="124">
        <f>+'II. POSEBNI DIO '!C7</f>
        <v>1000</v>
      </c>
      <c r="C20" s="10">
        <f>+'II. POSEBNI DIO '!D7</f>
        <v>0</v>
      </c>
      <c r="D20" s="10">
        <f>+'II. POSEBNI DIO '!E7</f>
        <v>1000</v>
      </c>
      <c r="E20" s="10">
        <f>+'II. POSEBNI DIO '!F7</f>
        <v>1000</v>
      </c>
      <c r="F20" s="10">
        <f>+'II. POSEBNI DIO '!G7</f>
        <v>1000</v>
      </c>
    </row>
    <row r="21" spans="1:6" x14ac:dyDescent="0.25">
      <c r="A21" s="12" t="s">
        <v>34</v>
      </c>
      <c r="B21" s="123">
        <f t="shared" ref="B21:C21" si="10">+B22</f>
        <v>11339000</v>
      </c>
      <c r="C21" s="41">
        <f t="shared" si="10"/>
        <v>-914000</v>
      </c>
      <c r="D21" s="41">
        <f>+D22</f>
        <v>10425000</v>
      </c>
      <c r="E21" s="41">
        <f>+E22</f>
        <v>11599000</v>
      </c>
      <c r="F21" s="41">
        <f t="shared" ref="F21" si="11">+F22</f>
        <v>11654000</v>
      </c>
    </row>
    <row r="22" spans="1:6" x14ac:dyDescent="0.25">
      <c r="A22" s="39" t="s">
        <v>35</v>
      </c>
      <c r="B22" s="124">
        <f>+'II. POSEBNI DIO '!C8</f>
        <v>11339000</v>
      </c>
      <c r="C22" s="10">
        <f>+'II. POSEBNI DIO '!D8</f>
        <v>-914000</v>
      </c>
      <c r="D22" s="10">
        <f>+'II. POSEBNI DIO '!E8</f>
        <v>10425000</v>
      </c>
      <c r="E22" s="10">
        <f>+'II. POSEBNI DIO '!F8</f>
        <v>11599000</v>
      </c>
      <c r="F22" s="10">
        <f>+'II. POSEBNI DIO '!G8</f>
        <v>11654000</v>
      </c>
    </row>
    <row r="23" spans="1:6" x14ac:dyDescent="0.25">
      <c r="A23" s="12" t="s">
        <v>36</v>
      </c>
      <c r="B23" s="123">
        <f>+B24</f>
        <v>5000</v>
      </c>
      <c r="C23" s="41">
        <f>+C24</f>
        <v>0</v>
      </c>
      <c r="D23" s="41">
        <f>+D24</f>
        <v>5000</v>
      </c>
      <c r="E23" s="41">
        <f>+E24</f>
        <v>5000</v>
      </c>
      <c r="F23" s="41">
        <f>+F24</f>
        <v>5000</v>
      </c>
    </row>
    <row r="24" spans="1:6" x14ac:dyDescent="0.25">
      <c r="A24" s="39" t="s">
        <v>37</v>
      </c>
      <c r="B24" s="124">
        <f>+'II. POSEBNI DIO '!C9</f>
        <v>5000</v>
      </c>
      <c r="C24" s="10">
        <f>+'II. POSEBNI DIO '!D9</f>
        <v>0</v>
      </c>
      <c r="D24" s="10">
        <f>+'II. POSEBNI DIO '!E9</f>
        <v>5000</v>
      </c>
      <c r="E24" s="10">
        <f>+'II. POSEBNI DIO '!F9</f>
        <v>5000</v>
      </c>
      <c r="F24" s="10">
        <f>+'II. POSEBNI DIO '!G9</f>
        <v>5000</v>
      </c>
    </row>
  </sheetData>
  <mergeCells count="2">
    <mergeCell ref="A4:F4"/>
    <mergeCell ref="A2:I2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12"/>
  <sheetViews>
    <sheetView workbookViewId="0">
      <selection activeCell="C10" sqref="C10"/>
    </sheetView>
  </sheetViews>
  <sheetFormatPr defaultRowHeight="15" x14ac:dyDescent="0.25"/>
  <cols>
    <col min="1" max="1" width="37.7109375" customWidth="1"/>
    <col min="2" max="6" width="25.28515625" customWidth="1"/>
  </cols>
  <sheetData>
    <row r="2" spans="1:9" ht="15.75" x14ac:dyDescent="0.25">
      <c r="A2" s="163" t="s">
        <v>19</v>
      </c>
      <c r="B2" s="163"/>
      <c r="C2" s="163"/>
      <c r="D2" s="163"/>
      <c r="E2" s="163"/>
      <c r="F2" s="163"/>
      <c r="G2" s="163"/>
      <c r="H2" s="171"/>
      <c r="I2" s="171"/>
    </row>
    <row r="3" spans="1:9" ht="18" x14ac:dyDescent="0.25">
      <c r="A3" s="26"/>
      <c r="B3" s="26"/>
      <c r="C3" s="26"/>
      <c r="D3" s="26"/>
      <c r="E3" s="5"/>
      <c r="F3" s="5"/>
    </row>
    <row r="4" spans="1:9" ht="15.75" x14ac:dyDescent="0.25">
      <c r="A4" s="163" t="s">
        <v>29</v>
      </c>
      <c r="B4" s="163"/>
      <c r="C4" s="163"/>
      <c r="D4" s="183"/>
      <c r="E4" s="183"/>
      <c r="F4" s="183"/>
    </row>
    <row r="5" spans="1:9" ht="18" x14ac:dyDescent="0.25">
      <c r="A5" s="26"/>
      <c r="B5" s="26"/>
      <c r="C5" s="26"/>
      <c r="D5" s="26"/>
      <c r="E5" s="5"/>
      <c r="F5" s="5"/>
    </row>
    <row r="6" spans="1:9" ht="25.5" x14ac:dyDescent="0.25">
      <c r="A6" s="23" t="s">
        <v>13</v>
      </c>
      <c r="B6" s="104" t="s">
        <v>186</v>
      </c>
      <c r="C6" s="133" t="s">
        <v>183</v>
      </c>
      <c r="D6" s="23" t="s">
        <v>187</v>
      </c>
      <c r="E6" s="23" t="s">
        <v>167</v>
      </c>
      <c r="F6" s="23" t="s">
        <v>189</v>
      </c>
    </row>
    <row r="7" spans="1:9" ht="12" customHeight="1" x14ac:dyDescent="0.25">
      <c r="A7" s="112">
        <v>1</v>
      </c>
      <c r="B7" s="92">
        <v>2</v>
      </c>
      <c r="C7" s="92">
        <v>3</v>
      </c>
      <c r="D7" s="112">
        <v>4</v>
      </c>
      <c r="E7" s="112">
        <v>5</v>
      </c>
      <c r="F7" s="112">
        <v>6</v>
      </c>
    </row>
    <row r="8" spans="1:9" ht="15.75" customHeight="1" x14ac:dyDescent="0.25">
      <c r="A8" s="12" t="s">
        <v>14</v>
      </c>
      <c r="B8" s="12"/>
      <c r="C8" s="12"/>
      <c r="D8" s="10"/>
      <c r="E8" s="10"/>
      <c r="F8" s="10"/>
    </row>
    <row r="9" spans="1:9" x14ac:dyDescent="0.25">
      <c r="A9" s="12" t="s">
        <v>32</v>
      </c>
      <c r="B9" s="12"/>
      <c r="C9" s="12"/>
      <c r="D9" s="10"/>
      <c r="E9" s="10"/>
      <c r="F9" s="11"/>
    </row>
    <row r="10" spans="1:9" ht="25.5" x14ac:dyDescent="0.25">
      <c r="A10" s="39" t="s">
        <v>33</v>
      </c>
      <c r="B10" s="10">
        <f>+'II. POSEBNI DIO '!C6</f>
        <v>11345000</v>
      </c>
      <c r="C10" s="10">
        <f>+'II. POSEBNI DIO '!D6</f>
        <v>-914000</v>
      </c>
      <c r="D10" s="10">
        <f>+'II. POSEBNI DIO '!E6</f>
        <v>10431000</v>
      </c>
      <c r="E10" s="10">
        <f>+'II. POSEBNI DIO '!F6</f>
        <v>11605000</v>
      </c>
      <c r="F10" s="11">
        <f>+'II. POSEBNI DIO '!G6</f>
        <v>11660000</v>
      </c>
    </row>
    <row r="11" spans="1:9" x14ac:dyDescent="0.25">
      <c r="D11" s="40"/>
      <c r="E11" s="40"/>
      <c r="F11" s="40"/>
    </row>
    <row r="12" spans="1:9" x14ac:dyDescent="0.25">
      <c r="D12" s="40"/>
      <c r="E12" s="40"/>
      <c r="F12" s="40"/>
    </row>
  </sheetData>
  <mergeCells count="2">
    <mergeCell ref="A4:F4"/>
    <mergeCell ref="A2:I2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workbookViewId="0">
      <selection activeCell="I9" sqref="I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18" customHeight="1" x14ac:dyDescent="0.25">
      <c r="A1" s="4"/>
      <c r="B1" s="4"/>
      <c r="C1" s="4"/>
      <c r="D1" s="4"/>
      <c r="E1" s="26"/>
      <c r="F1" s="26"/>
      <c r="G1" s="4"/>
      <c r="H1" s="4"/>
      <c r="I1" s="4"/>
    </row>
    <row r="2" spans="1:9" ht="15.75" x14ac:dyDescent="0.25">
      <c r="A2" s="163" t="s">
        <v>19</v>
      </c>
      <c r="B2" s="163"/>
      <c r="C2" s="163"/>
      <c r="D2" s="163"/>
      <c r="E2" s="163"/>
      <c r="F2" s="163"/>
      <c r="G2" s="163"/>
      <c r="H2" s="171"/>
      <c r="I2" s="171"/>
    </row>
    <row r="3" spans="1:9" ht="18" x14ac:dyDescent="0.25">
      <c r="A3" s="4"/>
      <c r="B3" s="4"/>
      <c r="C3" s="4"/>
      <c r="D3" s="4"/>
      <c r="E3" s="26"/>
      <c r="F3" s="26"/>
      <c r="G3" s="4"/>
      <c r="H3" s="5"/>
      <c r="I3" s="5"/>
    </row>
    <row r="4" spans="1:9" ht="18" customHeight="1" x14ac:dyDescent="0.25">
      <c r="A4" s="163" t="s">
        <v>15</v>
      </c>
      <c r="B4" s="164"/>
      <c r="C4" s="164"/>
      <c r="D4" s="164"/>
      <c r="E4" s="164"/>
      <c r="F4" s="164"/>
      <c r="G4" s="164"/>
      <c r="H4" s="164"/>
      <c r="I4" s="164"/>
    </row>
    <row r="5" spans="1:9" ht="18" customHeight="1" x14ac:dyDescent="0.25">
      <c r="A5" s="89"/>
      <c r="B5" s="90"/>
      <c r="C5" s="90"/>
      <c r="D5" s="90"/>
      <c r="E5" s="90"/>
      <c r="F5" s="90"/>
      <c r="G5" s="90"/>
      <c r="H5" s="90"/>
      <c r="I5" s="90"/>
    </row>
    <row r="6" spans="1:9" ht="18" customHeight="1" x14ac:dyDescent="0.25">
      <c r="A6" s="89"/>
      <c r="B6" s="90"/>
      <c r="C6" s="90"/>
      <c r="D6" s="184" t="s">
        <v>178</v>
      </c>
      <c r="E6" s="184"/>
      <c r="F6" s="184"/>
      <c r="G6" s="184"/>
      <c r="H6" s="184"/>
      <c r="I6" s="90"/>
    </row>
    <row r="7" spans="1:9" ht="18" x14ac:dyDescent="0.25">
      <c r="A7" s="4"/>
      <c r="B7" s="4"/>
      <c r="C7" s="4"/>
      <c r="D7" s="4"/>
      <c r="E7" s="26"/>
      <c r="F7" s="26"/>
      <c r="G7" s="4"/>
      <c r="H7" s="5"/>
      <c r="I7" s="5"/>
    </row>
    <row r="8" spans="1:9" ht="25.5" customHeight="1" x14ac:dyDescent="0.25">
      <c r="A8" s="177" t="s">
        <v>13</v>
      </c>
      <c r="B8" s="178"/>
      <c r="C8" s="178"/>
      <c r="D8" s="179"/>
      <c r="E8" s="104" t="s">
        <v>186</v>
      </c>
      <c r="F8" s="133" t="s">
        <v>183</v>
      </c>
      <c r="G8" s="23" t="s">
        <v>187</v>
      </c>
      <c r="H8" s="23" t="s">
        <v>167</v>
      </c>
      <c r="I8" s="23" t="s">
        <v>189</v>
      </c>
    </row>
    <row r="9" spans="1:9" ht="12" customHeight="1" x14ac:dyDescent="0.25">
      <c r="A9" s="180">
        <v>1</v>
      </c>
      <c r="B9" s="181"/>
      <c r="C9" s="181"/>
      <c r="D9" s="182"/>
      <c r="E9" s="92">
        <v>2</v>
      </c>
      <c r="F9" s="92">
        <v>3</v>
      </c>
      <c r="G9" s="112">
        <v>4</v>
      </c>
      <c r="H9" s="112">
        <v>5</v>
      </c>
      <c r="I9" s="112">
        <v>6</v>
      </c>
    </row>
    <row r="10" spans="1:9" ht="25.5" x14ac:dyDescent="0.25">
      <c r="A10" s="12">
        <v>8</v>
      </c>
      <c r="B10" s="12"/>
      <c r="C10" s="12"/>
      <c r="D10" s="12" t="s">
        <v>16</v>
      </c>
      <c r="E10" s="12"/>
      <c r="F10" s="12"/>
      <c r="G10" s="10"/>
      <c r="H10" s="10"/>
      <c r="I10" s="10"/>
    </row>
    <row r="11" spans="1:9" x14ac:dyDescent="0.25">
      <c r="A11" s="12"/>
      <c r="B11" s="17">
        <v>84</v>
      </c>
      <c r="C11" s="17"/>
      <c r="D11" s="17" t="s">
        <v>21</v>
      </c>
      <c r="E11" s="17"/>
      <c r="F11" s="17"/>
      <c r="G11" s="10">
        <v>0</v>
      </c>
      <c r="H11" s="10">
        <v>0</v>
      </c>
      <c r="I11" s="10">
        <v>0</v>
      </c>
    </row>
    <row r="12" spans="1:9" ht="25.5" x14ac:dyDescent="0.25">
      <c r="A12" s="13"/>
      <c r="B12" s="13"/>
      <c r="C12" s="14">
        <v>81</v>
      </c>
      <c r="D12" s="19" t="s">
        <v>22</v>
      </c>
      <c r="E12" s="19"/>
      <c r="F12" s="19"/>
      <c r="G12" s="10">
        <v>0</v>
      </c>
      <c r="H12" s="10">
        <v>0</v>
      </c>
      <c r="I12" s="10">
        <v>0</v>
      </c>
    </row>
    <row r="13" spans="1:9" ht="25.5" x14ac:dyDescent="0.25">
      <c r="A13" s="15">
        <v>5</v>
      </c>
      <c r="B13" s="16"/>
      <c r="C13" s="16"/>
      <c r="D13" s="27" t="s">
        <v>17</v>
      </c>
      <c r="E13" s="27"/>
      <c r="F13" s="27"/>
      <c r="G13" s="10"/>
      <c r="H13" s="10"/>
      <c r="I13" s="10"/>
    </row>
    <row r="14" spans="1:9" ht="25.5" x14ac:dyDescent="0.25">
      <c r="A14" s="17"/>
      <c r="B14" s="17">
        <v>54</v>
      </c>
      <c r="C14" s="17"/>
      <c r="D14" s="28" t="s">
        <v>23</v>
      </c>
      <c r="E14" s="28"/>
      <c r="F14" s="28"/>
      <c r="G14" s="10">
        <v>0</v>
      </c>
      <c r="H14" s="10">
        <v>0</v>
      </c>
      <c r="I14" s="11">
        <v>0</v>
      </c>
    </row>
    <row r="15" spans="1:9" x14ac:dyDescent="0.25">
      <c r="A15" s="17"/>
      <c r="B15" s="17"/>
      <c r="C15" s="14">
        <v>11</v>
      </c>
      <c r="D15" s="14" t="s">
        <v>8</v>
      </c>
      <c r="E15" s="14"/>
      <c r="F15" s="14"/>
      <c r="G15" s="10">
        <v>0</v>
      </c>
      <c r="H15" s="10">
        <v>0</v>
      </c>
      <c r="I15" s="11">
        <v>0</v>
      </c>
    </row>
    <row r="16" spans="1:9" x14ac:dyDescent="0.25">
      <c r="A16" s="17"/>
      <c r="B16" s="17"/>
      <c r="C16" s="14">
        <v>31</v>
      </c>
      <c r="D16" s="14" t="s">
        <v>24</v>
      </c>
      <c r="E16" s="14"/>
      <c r="F16" s="14"/>
      <c r="G16" s="10">
        <v>0</v>
      </c>
      <c r="H16" s="10">
        <v>0</v>
      </c>
      <c r="I16" s="11">
        <v>0</v>
      </c>
    </row>
    <row r="17" spans="1:9" ht="25.5" x14ac:dyDescent="0.25">
      <c r="A17" s="18"/>
      <c r="B17" s="16"/>
      <c r="C17" s="42">
        <v>43</v>
      </c>
      <c r="D17" s="17" t="s">
        <v>26</v>
      </c>
      <c r="E17" s="17"/>
      <c r="F17" s="17"/>
      <c r="G17" s="10">
        <v>0</v>
      </c>
      <c r="H17" s="10">
        <v>0</v>
      </c>
      <c r="I17" s="10">
        <v>0</v>
      </c>
    </row>
  </sheetData>
  <mergeCells count="5">
    <mergeCell ref="A9:D9"/>
    <mergeCell ref="A2:I2"/>
    <mergeCell ref="A4:I4"/>
    <mergeCell ref="D6:H6"/>
    <mergeCell ref="A8:D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120"/>
  <sheetViews>
    <sheetView tabSelected="1" topLeftCell="A54" zoomScale="90" zoomScaleNormal="90" workbookViewId="0">
      <selection activeCell="K86" sqref="K86"/>
    </sheetView>
  </sheetViews>
  <sheetFormatPr defaultRowHeight="15" x14ac:dyDescent="0.25"/>
  <cols>
    <col min="1" max="1" width="19.85546875" customWidth="1"/>
    <col min="2" max="2" width="48" style="40" customWidth="1"/>
    <col min="3" max="7" width="16.7109375" style="40" customWidth="1"/>
  </cols>
  <sheetData>
    <row r="2" spans="1:7" ht="15.75" x14ac:dyDescent="0.25">
      <c r="A2" s="187" t="s">
        <v>18</v>
      </c>
      <c r="B2" s="187"/>
      <c r="C2" s="187"/>
      <c r="D2" s="187"/>
      <c r="E2" s="187"/>
      <c r="F2" s="187"/>
      <c r="G2" s="187"/>
    </row>
    <row r="3" spans="1:7" ht="9.75" customHeight="1" x14ac:dyDescent="0.25">
      <c r="A3" s="44"/>
      <c r="B3" s="45"/>
      <c r="C3" s="45"/>
      <c r="D3" s="45"/>
    </row>
    <row r="4" spans="1:7" ht="15" customHeight="1" x14ac:dyDescent="0.25">
      <c r="A4" s="46"/>
      <c r="B4" s="46"/>
      <c r="C4" s="46"/>
      <c r="D4" s="46"/>
      <c r="E4" s="48"/>
      <c r="F4" s="48"/>
      <c r="G4" s="48"/>
    </row>
    <row r="5" spans="1:7" ht="25.5" x14ac:dyDescent="0.25">
      <c r="A5" s="188" t="s">
        <v>13</v>
      </c>
      <c r="B5" s="189"/>
      <c r="C5" s="104" t="s">
        <v>186</v>
      </c>
      <c r="D5" s="133" t="s">
        <v>183</v>
      </c>
      <c r="E5" s="49" t="s">
        <v>187</v>
      </c>
      <c r="F5" s="49" t="s">
        <v>166</v>
      </c>
      <c r="G5" s="49" t="s">
        <v>188</v>
      </c>
    </row>
    <row r="6" spans="1:7" x14ac:dyDescent="0.25">
      <c r="A6" s="50" t="s">
        <v>181</v>
      </c>
      <c r="B6" s="51" t="s">
        <v>42</v>
      </c>
      <c r="C6" s="52">
        <f>C7+C8+C9</f>
        <v>11345000</v>
      </c>
      <c r="D6" s="52">
        <f>D7+D8+D9</f>
        <v>-914000</v>
      </c>
      <c r="E6" s="52">
        <f>E7+E8+E9</f>
        <v>10431000</v>
      </c>
      <c r="F6" s="52">
        <f>F7+F8+F9</f>
        <v>11605000</v>
      </c>
      <c r="G6" s="52">
        <f>G7+G8+G9</f>
        <v>11660000</v>
      </c>
    </row>
    <row r="7" spans="1:7" x14ac:dyDescent="0.25">
      <c r="A7" s="56" t="s">
        <v>49</v>
      </c>
      <c r="B7" s="55" t="s">
        <v>24</v>
      </c>
      <c r="C7" s="52">
        <f t="shared" ref="C7" si="0">+C13</f>
        <v>1000</v>
      </c>
      <c r="D7" s="52">
        <f t="shared" ref="D7:G7" si="1">+D13</f>
        <v>0</v>
      </c>
      <c r="E7" s="52">
        <f t="shared" si="1"/>
        <v>1000</v>
      </c>
      <c r="F7" s="52">
        <f t="shared" si="1"/>
        <v>1000</v>
      </c>
      <c r="G7" s="52">
        <f t="shared" si="1"/>
        <v>1000</v>
      </c>
    </row>
    <row r="8" spans="1:7" x14ac:dyDescent="0.25">
      <c r="A8" s="67" t="s">
        <v>57</v>
      </c>
      <c r="B8" s="55" t="s">
        <v>26</v>
      </c>
      <c r="C8" s="52">
        <f t="shared" ref="C8" si="2">+C18+C75+C80+C95</f>
        <v>11339000</v>
      </c>
      <c r="D8" s="52">
        <f t="shared" ref="D8:G8" si="3">+D18+D75+D80+D95</f>
        <v>-914000</v>
      </c>
      <c r="E8" s="52">
        <f t="shared" si="3"/>
        <v>10425000</v>
      </c>
      <c r="F8" s="52">
        <f>+F18+F75+F80+F95</f>
        <v>11599000</v>
      </c>
      <c r="G8" s="52">
        <f t="shared" si="3"/>
        <v>11654000</v>
      </c>
    </row>
    <row r="9" spans="1:7" x14ac:dyDescent="0.25">
      <c r="A9" s="50" t="s">
        <v>182</v>
      </c>
      <c r="B9" s="60" t="s">
        <v>39</v>
      </c>
      <c r="C9" s="52">
        <f t="shared" ref="C9" si="4">+C70</f>
        <v>5000</v>
      </c>
      <c r="D9" s="52">
        <f t="shared" ref="D9:G9" si="5">+D70</f>
        <v>0</v>
      </c>
      <c r="E9" s="52">
        <f t="shared" si="5"/>
        <v>5000</v>
      </c>
      <c r="F9" s="52">
        <f t="shared" si="5"/>
        <v>5000</v>
      </c>
      <c r="G9" s="52">
        <f t="shared" si="5"/>
        <v>5000</v>
      </c>
    </row>
    <row r="10" spans="1:7" x14ac:dyDescent="0.25">
      <c r="A10" s="53" t="s">
        <v>43</v>
      </c>
      <c r="B10" s="54" t="s">
        <v>44</v>
      </c>
      <c r="C10" s="52">
        <f>+C6</f>
        <v>11345000</v>
      </c>
      <c r="D10" s="52">
        <f>+D6</f>
        <v>-914000</v>
      </c>
      <c r="E10" s="52">
        <f>+E6</f>
        <v>10431000</v>
      </c>
      <c r="F10" s="52">
        <f>+F6</f>
        <v>11605000</v>
      </c>
      <c r="G10" s="52">
        <f>+G6</f>
        <v>11660000</v>
      </c>
    </row>
    <row r="11" spans="1:7" x14ac:dyDescent="0.25">
      <c r="A11" s="50" t="s">
        <v>45</v>
      </c>
      <c r="B11" s="51" t="s">
        <v>46</v>
      </c>
      <c r="C11" s="52">
        <f>+C6</f>
        <v>11345000</v>
      </c>
      <c r="D11" s="52">
        <f>+D6</f>
        <v>-914000</v>
      </c>
      <c r="E11" s="52">
        <f>+E6</f>
        <v>10431000</v>
      </c>
      <c r="F11" s="52">
        <f>+F6</f>
        <v>11605000</v>
      </c>
      <c r="G11" s="52">
        <f>+G6</f>
        <v>11660000</v>
      </c>
    </row>
    <row r="12" spans="1:7" x14ac:dyDescent="0.25">
      <c r="A12" s="50" t="s">
        <v>47</v>
      </c>
      <c r="B12" s="55" t="s">
        <v>48</v>
      </c>
      <c r="C12" s="52">
        <f>+C13+C18+C70</f>
        <v>3448000</v>
      </c>
      <c r="D12" s="52">
        <f>+D13+D18+D70</f>
        <v>-285000</v>
      </c>
      <c r="E12" s="52">
        <f>+E13+E18+E70</f>
        <v>3163000</v>
      </c>
      <c r="F12" s="52">
        <f>+F13+F18+F70</f>
        <v>3518000</v>
      </c>
      <c r="G12" s="52">
        <f>+G13+G18+G70</f>
        <v>3623000</v>
      </c>
    </row>
    <row r="13" spans="1:7" x14ac:dyDescent="0.25">
      <c r="A13" s="56" t="s">
        <v>49</v>
      </c>
      <c r="B13" s="55" t="s">
        <v>24</v>
      </c>
      <c r="C13" s="52">
        <f t="shared" ref="C13:G16" si="6">+C14</f>
        <v>1000</v>
      </c>
      <c r="D13" s="52">
        <f t="shared" si="6"/>
        <v>0</v>
      </c>
      <c r="E13" s="52">
        <f t="shared" si="6"/>
        <v>1000</v>
      </c>
      <c r="F13" s="52">
        <f t="shared" si="6"/>
        <v>1000</v>
      </c>
      <c r="G13" s="52">
        <f t="shared" si="6"/>
        <v>1000</v>
      </c>
    </row>
    <row r="14" spans="1:7" x14ac:dyDescent="0.25">
      <c r="A14" s="57" t="s">
        <v>50</v>
      </c>
      <c r="B14" s="58" t="s">
        <v>51</v>
      </c>
      <c r="C14" s="52">
        <f t="shared" si="6"/>
        <v>1000</v>
      </c>
      <c r="D14" s="52">
        <f t="shared" si="6"/>
        <v>0</v>
      </c>
      <c r="E14" s="52">
        <f t="shared" si="6"/>
        <v>1000</v>
      </c>
      <c r="F14" s="52">
        <f t="shared" si="6"/>
        <v>1000</v>
      </c>
      <c r="G14" s="52">
        <f t="shared" si="6"/>
        <v>1000</v>
      </c>
    </row>
    <row r="15" spans="1:7" x14ac:dyDescent="0.25">
      <c r="A15" s="59" t="s">
        <v>52</v>
      </c>
      <c r="B15" s="60" t="s">
        <v>20</v>
      </c>
      <c r="C15" s="52">
        <f t="shared" si="6"/>
        <v>1000</v>
      </c>
      <c r="D15" s="52">
        <f t="shared" si="6"/>
        <v>0</v>
      </c>
      <c r="E15" s="52">
        <f t="shared" si="6"/>
        <v>1000</v>
      </c>
      <c r="F15" s="52">
        <f t="shared" si="6"/>
        <v>1000</v>
      </c>
      <c r="G15" s="52">
        <f t="shared" si="6"/>
        <v>1000</v>
      </c>
    </row>
    <row r="16" spans="1:7" x14ac:dyDescent="0.25">
      <c r="A16" s="61" t="s">
        <v>53</v>
      </c>
      <c r="B16" s="62" t="s">
        <v>54</v>
      </c>
      <c r="C16" s="63">
        <f t="shared" si="6"/>
        <v>1000</v>
      </c>
      <c r="D16" s="63">
        <f t="shared" si="6"/>
        <v>0</v>
      </c>
      <c r="E16" s="63">
        <f t="shared" si="6"/>
        <v>1000</v>
      </c>
      <c r="F16" s="63">
        <f t="shared" si="6"/>
        <v>1000</v>
      </c>
      <c r="G16" s="63">
        <f t="shared" si="6"/>
        <v>1000</v>
      </c>
    </row>
    <row r="17" spans="1:7" x14ac:dyDescent="0.25">
      <c r="A17" s="64" t="s">
        <v>55</v>
      </c>
      <c r="B17" s="65" t="s">
        <v>56</v>
      </c>
      <c r="C17" s="66">
        <v>1000</v>
      </c>
      <c r="D17" s="114"/>
      <c r="E17" s="66">
        <f>+C17+D17</f>
        <v>1000</v>
      </c>
      <c r="F17" s="66">
        <v>1000</v>
      </c>
      <c r="G17" s="66">
        <v>1000</v>
      </c>
    </row>
    <row r="18" spans="1:7" x14ac:dyDescent="0.25">
      <c r="A18" s="67" t="s">
        <v>57</v>
      </c>
      <c r="B18" s="55" t="s">
        <v>26</v>
      </c>
      <c r="C18" s="52">
        <f>+C19+C60</f>
        <v>3442000</v>
      </c>
      <c r="D18" s="52">
        <f t="shared" ref="D18" si="7">+D19+D60</f>
        <v>-285000</v>
      </c>
      <c r="E18" s="52">
        <f>+E19+E60</f>
        <v>3157000</v>
      </c>
      <c r="F18" s="52">
        <f>+F19+F60</f>
        <v>3512000</v>
      </c>
      <c r="G18" s="52">
        <f>+G19+G60</f>
        <v>3617000</v>
      </c>
    </row>
    <row r="19" spans="1:7" x14ac:dyDescent="0.25">
      <c r="A19" s="56" t="s">
        <v>50</v>
      </c>
      <c r="B19" s="58" t="s">
        <v>51</v>
      </c>
      <c r="C19" s="52">
        <f>C20+C29+C55</f>
        <v>3364000</v>
      </c>
      <c r="D19" s="52">
        <f t="shared" ref="D19" si="8">D20+D29+D55</f>
        <v>-250000</v>
      </c>
      <c r="E19" s="52">
        <f>E20+E29+E55</f>
        <v>3114000</v>
      </c>
      <c r="F19" s="52">
        <f>F20+F29+F55</f>
        <v>3434000</v>
      </c>
      <c r="G19" s="52">
        <f>G20+G29+G55</f>
        <v>3539000</v>
      </c>
    </row>
    <row r="20" spans="1:7" x14ac:dyDescent="0.25">
      <c r="A20" s="50" t="s">
        <v>58</v>
      </c>
      <c r="B20" s="58" t="s">
        <v>10</v>
      </c>
      <c r="C20" s="52">
        <f>C21+C24+C26</f>
        <v>2570000</v>
      </c>
      <c r="D20" s="52">
        <f t="shared" ref="D20" si="9">D21+D24+D26</f>
        <v>-315000</v>
      </c>
      <c r="E20" s="52">
        <f>E21+E24+E26</f>
        <v>2255000</v>
      </c>
      <c r="F20" s="52">
        <f>F21+F24+F26</f>
        <v>2625000</v>
      </c>
      <c r="G20" s="52">
        <f>G21+G24+G26</f>
        <v>2685000</v>
      </c>
    </row>
    <row r="21" spans="1:7" x14ac:dyDescent="0.25">
      <c r="A21" s="68" t="s">
        <v>59</v>
      </c>
      <c r="B21" s="62" t="s">
        <v>60</v>
      </c>
      <c r="C21" s="63">
        <f t="shared" ref="C21" si="10">C22+C23</f>
        <v>2120000</v>
      </c>
      <c r="D21" s="63">
        <f t="shared" ref="D21" si="11">D22+D23</f>
        <v>-260000</v>
      </c>
      <c r="E21" s="63">
        <f t="shared" ref="E21:F21" si="12">E22+E23</f>
        <v>1860000</v>
      </c>
      <c r="F21" s="63">
        <f t="shared" si="12"/>
        <v>2170000</v>
      </c>
      <c r="G21" s="63">
        <f>G22+G23</f>
        <v>2220000</v>
      </c>
    </row>
    <row r="22" spans="1:7" x14ac:dyDescent="0.25">
      <c r="A22" s="69" t="s">
        <v>61</v>
      </c>
      <c r="B22" s="65" t="s">
        <v>62</v>
      </c>
      <c r="C22" s="66">
        <v>2100000</v>
      </c>
      <c r="D22" s="114">
        <v>-250000</v>
      </c>
      <c r="E22" s="66">
        <f>+C22+D22</f>
        <v>1850000</v>
      </c>
      <c r="F22" s="66">
        <v>2150000</v>
      </c>
      <c r="G22" s="66">
        <v>2200000</v>
      </c>
    </row>
    <row r="23" spans="1:7" x14ac:dyDescent="0.25">
      <c r="A23" s="69" t="s">
        <v>63</v>
      </c>
      <c r="B23" s="65" t="s">
        <v>64</v>
      </c>
      <c r="C23" s="66">
        <v>20000</v>
      </c>
      <c r="D23" s="114">
        <v>-10000</v>
      </c>
      <c r="E23" s="66">
        <f>+C23+D23</f>
        <v>10000</v>
      </c>
      <c r="F23" s="66">
        <v>20000</v>
      </c>
      <c r="G23" s="66">
        <v>20000</v>
      </c>
    </row>
    <row r="24" spans="1:7" x14ac:dyDescent="0.25">
      <c r="A24" s="68" t="s">
        <v>65</v>
      </c>
      <c r="B24" s="62" t="s">
        <v>66</v>
      </c>
      <c r="C24" s="63">
        <f t="shared" ref="C24:G24" si="13">C25</f>
        <v>100000</v>
      </c>
      <c r="D24" s="63">
        <f t="shared" si="13"/>
        <v>-15000</v>
      </c>
      <c r="E24" s="63">
        <f t="shared" si="13"/>
        <v>85000</v>
      </c>
      <c r="F24" s="63">
        <f t="shared" si="13"/>
        <v>100000</v>
      </c>
      <c r="G24" s="63">
        <f t="shared" si="13"/>
        <v>100000</v>
      </c>
    </row>
    <row r="25" spans="1:7" x14ac:dyDescent="0.25">
      <c r="A25" s="69" t="s">
        <v>67</v>
      </c>
      <c r="B25" s="65" t="s">
        <v>66</v>
      </c>
      <c r="C25" s="66">
        <v>100000</v>
      </c>
      <c r="D25" s="114">
        <v>-15000</v>
      </c>
      <c r="E25" s="66">
        <f>+C25+D25</f>
        <v>85000</v>
      </c>
      <c r="F25" s="66">
        <v>100000</v>
      </c>
      <c r="G25" s="66">
        <v>100000</v>
      </c>
    </row>
    <row r="26" spans="1:7" x14ac:dyDescent="0.25">
      <c r="A26" s="68" t="s">
        <v>68</v>
      </c>
      <c r="B26" s="62" t="s">
        <v>69</v>
      </c>
      <c r="C26" s="63">
        <f t="shared" ref="C26" si="14">C27+C28</f>
        <v>350000</v>
      </c>
      <c r="D26" s="63">
        <f t="shared" ref="D26:E26" si="15">D27+D28</f>
        <v>-40000</v>
      </c>
      <c r="E26" s="63">
        <f t="shared" si="15"/>
        <v>310000</v>
      </c>
      <c r="F26" s="63">
        <f>F27+F28</f>
        <v>355000</v>
      </c>
      <c r="G26" s="63">
        <f>G27+G28</f>
        <v>365000</v>
      </c>
    </row>
    <row r="27" spans="1:7" x14ac:dyDescent="0.25">
      <c r="A27" s="69" t="s">
        <v>70</v>
      </c>
      <c r="B27" s="65" t="s">
        <v>71</v>
      </c>
      <c r="C27" s="66">
        <v>350000</v>
      </c>
      <c r="D27" s="114">
        <v>-40000</v>
      </c>
      <c r="E27" s="66">
        <f>+C27+D27</f>
        <v>310000</v>
      </c>
      <c r="F27" s="66">
        <v>355000</v>
      </c>
      <c r="G27" s="66">
        <v>365000</v>
      </c>
    </row>
    <row r="28" spans="1:7" x14ac:dyDescent="0.25">
      <c r="A28" s="69" t="s">
        <v>72</v>
      </c>
      <c r="B28" s="65" t="s">
        <v>73</v>
      </c>
      <c r="C28" s="66">
        <v>0</v>
      </c>
      <c r="D28" s="114">
        <v>0</v>
      </c>
      <c r="E28" s="66">
        <v>0</v>
      </c>
      <c r="F28" s="66">
        <v>0</v>
      </c>
      <c r="G28" s="66">
        <f t="shared" ref="G28" si="16">+E28+F28</f>
        <v>0</v>
      </c>
    </row>
    <row r="29" spans="1:7" x14ac:dyDescent="0.25">
      <c r="A29" s="50" t="s">
        <v>52</v>
      </c>
      <c r="B29" s="60" t="s">
        <v>20</v>
      </c>
      <c r="C29" s="52">
        <f>C30+C34+C40+C49</f>
        <v>791500</v>
      </c>
      <c r="D29" s="52">
        <f t="shared" ref="D29" si="17">D30+D34+D40+D49</f>
        <v>60000</v>
      </c>
      <c r="E29" s="52">
        <f>E30+E34+E40+E49</f>
        <v>851500</v>
      </c>
      <c r="F29" s="52">
        <f>F30+F34+F40+F49</f>
        <v>806500</v>
      </c>
      <c r="G29" s="52">
        <f>G30+G34+G40+G49</f>
        <v>851500</v>
      </c>
    </row>
    <row r="30" spans="1:7" x14ac:dyDescent="0.25">
      <c r="A30" s="68" t="s">
        <v>74</v>
      </c>
      <c r="B30" s="62" t="s">
        <v>75</v>
      </c>
      <c r="C30" s="63">
        <f>C31+C32+C33</f>
        <v>80000</v>
      </c>
      <c r="D30" s="63">
        <f t="shared" ref="D30" si="18">D31+D32+D33</f>
        <v>0</v>
      </c>
      <c r="E30" s="63">
        <f>E31+E32+E33</f>
        <v>80000</v>
      </c>
      <c r="F30" s="63">
        <f>F31+F32+F33</f>
        <v>80000</v>
      </c>
      <c r="G30" s="63">
        <f>G31+G32+G33</f>
        <v>80000</v>
      </c>
    </row>
    <row r="31" spans="1:7" x14ac:dyDescent="0.25">
      <c r="A31" s="69" t="s">
        <v>76</v>
      </c>
      <c r="B31" s="65" t="s">
        <v>77</v>
      </c>
      <c r="C31" s="66">
        <v>20000</v>
      </c>
      <c r="D31" s="114"/>
      <c r="E31" s="66">
        <f>+C31+D31</f>
        <v>20000</v>
      </c>
      <c r="F31" s="66">
        <v>20000</v>
      </c>
      <c r="G31" s="66">
        <v>20000</v>
      </c>
    </row>
    <row r="32" spans="1:7" x14ac:dyDescent="0.25">
      <c r="A32" s="69" t="s">
        <v>78</v>
      </c>
      <c r="B32" s="65" t="s">
        <v>79</v>
      </c>
      <c r="C32" s="66">
        <v>40000</v>
      </c>
      <c r="D32" s="114"/>
      <c r="E32" s="66">
        <f t="shared" ref="E32:E33" si="19">+C32+D32</f>
        <v>40000</v>
      </c>
      <c r="F32" s="66">
        <v>40000</v>
      </c>
      <c r="G32" s="66">
        <v>40000</v>
      </c>
    </row>
    <row r="33" spans="1:7" x14ac:dyDescent="0.25">
      <c r="A33" s="69" t="s">
        <v>80</v>
      </c>
      <c r="B33" s="65" t="s">
        <v>81</v>
      </c>
      <c r="C33" s="66">
        <v>20000</v>
      </c>
      <c r="D33" s="114"/>
      <c r="E33" s="66">
        <f t="shared" si="19"/>
        <v>20000</v>
      </c>
      <c r="F33" s="66">
        <v>20000</v>
      </c>
      <c r="G33" s="66">
        <v>20000</v>
      </c>
    </row>
    <row r="34" spans="1:7" x14ac:dyDescent="0.25">
      <c r="A34" s="68" t="s">
        <v>82</v>
      </c>
      <c r="B34" s="62" t="s">
        <v>83</v>
      </c>
      <c r="C34" s="63">
        <f>C35+C36+C37+C38+C39</f>
        <v>166000</v>
      </c>
      <c r="D34" s="63">
        <f>D35+D36+D37+D38+D39</f>
        <v>-40000</v>
      </c>
      <c r="E34" s="63">
        <f>E35+E36+E37+E38+E39</f>
        <v>126000</v>
      </c>
      <c r="F34" s="63">
        <f>F35+F36+F37+F38+F39</f>
        <v>176000</v>
      </c>
      <c r="G34" s="63">
        <f>G35+G36+G37+G38+G39</f>
        <v>176000</v>
      </c>
    </row>
    <row r="35" spans="1:7" x14ac:dyDescent="0.25">
      <c r="A35" s="69" t="s">
        <v>84</v>
      </c>
      <c r="B35" s="65" t="s">
        <v>85</v>
      </c>
      <c r="C35" s="66">
        <v>25000</v>
      </c>
      <c r="D35" s="114"/>
      <c r="E35" s="66">
        <f>+C35+D35</f>
        <v>25000</v>
      </c>
      <c r="F35" s="66">
        <v>25000</v>
      </c>
      <c r="G35" s="66">
        <v>25000</v>
      </c>
    </row>
    <row r="36" spans="1:7" x14ac:dyDescent="0.25">
      <c r="A36" s="69" t="s">
        <v>86</v>
      </c>
      <c r="B36" s="65" t="s">
        <v>87</v>
      </c>
      <c r="C36" s="66">
        <v>90000</v>
      </c>
      <c r="D36" s="114">
        <v>-30000</v>
      </c>
      <c r="E36" s="66">
        <f t="shared" ref="E36:E39" si="20">+C36+D36</f>
        <v>60000</v>
      </c>
      <c r="F36" s="66">
        <v>100000</v>
      </c>
      <c r="G36" s="66">
        <v>100000</v>
      </c>
    </row>
    <row r="37" spans="1:7" x14ac:dyDescent="0.25">
      <c r="A37" s="69" t="s">
        <v>88</v>
      </c>
      <c r="B37" s="65" t="s">
        <v>89</v>
      </c>
      <c r="C37" s="66">
        <v>20000</v>
      </c>
      <c r="D37" s="114">
        <v>-10000</v>
      </c>
      <c r="E37" s="66">
        <f t="shared" si="20"/>
        <v>10000</v>
      </c>
      <c r="F37" s="66">
        <v>20000</v>
      </c>
      <c r="G37" s="66">
        <v>20000</v>
      </c>
    </row>
    <row r="38" spans="1:7" x14ac:dyDescent="0.25">
      <c r="A38" s="69" t="s">
        <v>90</v>
      </c>
      <c r="B38" s="65" t="s">
        <v>91</v>
      </c>
      <c r="C38" s="66">
        <v>1000</v>
      </c>
      <c r="D38" s="114"/>
      <c r="E38" s="66">
        <f t="shared" si="20"/>
        <v>1000</v>
      </c>
      <c r="F38" s="66">
        <v>1000</v>
      </c>
      <c r="G38" s="66">
        <v>1000</v>
      </c>
    </row>
    <row r="39" spans="1:7" x14ac:dyDescent="0.25">
      <c r="A39" s="69" t="s">
        <v>92</v>
      </c>
      <c r="B39" s="65" t="s">
        <v>93</v>
      </c>
      <c r="C39" s="66">
        <v>30000</v>
      </c>
      <c r="D39" s="114"/>
      <c r="E39" s="66">
        <f t="shared" si="20"/>
        <v>30000</v>
      </c>
      <c r="F39" s="66">
        <v>30000</v>
      </c>
      <c r="G39" s="66">
        <v>30000</v>
      </c>
    </row>
    <row r="40" spans="1:7" x14ac:dyDescent="0.25">
      <c r="A40" s="68" t="s">
        <v>53</v>
      </c>
      <c r="B40" s="62" t="s">
        <v>54</v>
      </c>
      <c r="C40" s="63">
        <f>+C41+C42+C43+C44+C45+C46+C47+C48</f>
        <v>500000</v>
      </c>
      <c r="D40" s="63">
        <f t="shared" ref="D40" si="21">+D41+D42+D43+D44+D45+D46+D47+D48</f>
        <v>100000</v>
      </c>
      <c r="E40" s="63">
        <f>+E41+E42+E43+E44+E45+E46+E47+E48</f>
        <v>600000</v>
      </c>
      <c r="F40" s="63">
        <f>+F41+F42+F43+F44+F45+F46+F47+F48</f>
        <v>505000</v>
      </c>
      <c r="G40" s="63">
        <f>+G41+G42+G43+G44+G45+G46+G47+G48</f>
        <v>550000</v>
      </c>
    </row>
    <row r="41" spans="1:7" x14ac:dyDescent="0.25">
      <c r="A41" s="69" t="s">
        <v>94</v>
      </c>
      <c r="B41" s="65" t="s">
        <v>95</v>
      </c>
      <c r="C41" s="66">
        <v>80000</v>
      </c>
      <c r="D41" s="114">
        <v>10000</v>
      </c>
      <c r="E41" s="66">
        <f>+C41+D41</f>
        <v>90000</v>
      </c>
      <c r="F41" s="66">
        <v>85000</v>
      </c>
      <c r="G41" s="66">
        <v>90000</v>
      </c>
    </row>
    <row r="42" spans="1:7" x14ac:dyDescent="0.25">
      <c r="A42" s="69" t="s">
        <v>96</v>
      </c>
      <c r="B42" s="65" t="s">
        <v>97</v>
      </c>
      <c r="C42" s="66">
        <v>60000</v>
      </c>
      <c r="D42" s="141">
        <v>15000</v>
      </c>
      <c r="E42" s="66">
        <f t="shared" ref="E42:E47" si="22">+C42+D42</f>
        <v>75000</v>
      </c>
      <c r="F42" s="66">
        <v>60000</v>
      </c>
      <c r="G42" s="66">
        <v>100000</v>
      </c>
    </row>
    <row r="43" spans="1:7" x14ac:dyDescent="0.25">
      <c r="A43" s="69" t="s">
        <v>98</v>
      </c>
      <c r="B43" s="65" t="s">
        <v>99</v>
      </c>
      <c r="C43" s="66">
        <v>30000</v>
      </c>
      <c r="D43" s="114">
        <v>-15000</v>
      </c>
      <c r="E43" s="66">
        <f t="shared" si="22"/>
        <v>15000</v>
      </c>
      <c r="F43" s="66">
        <v>30000</v>
      </c>
      <c r="G43" s="66">
        <v>30000</v>
      </c>
    </row>
    <row r="44" spans="1:7" x14ac:dyDescent="0.25">
      <c r="A44" s="69" t="s">
        <v>55</v>
      </c>
      <c r="B44" s="65" t="s">
        <v>56</v>
      </c>
      <c r="C44" s="66">
        <v>30000</v>
      </c>
      <c r="D44" s="114">
        <v>-10000</v>
      </c>
      <c r="E44" s="66">
        <f t="shared" si="22"/>
        <v>20000</v>
      </c>
      <c r="F44" s="66">
        <v>30000</v>
      </c>
      <c r="G44" s="66">
        <v>30000</v>
      </c>
    </row>
    <row r="45" spans="1:7" x14ac:dyDescent="0.25">
      <c r="A45" s="69" t="s">
        <v>100</v>
      </c>
      <c r="B45" s="65" t="s">
        <v>101</v>
      </c>
      <c r="C45" s="66">
        <v>90000</v>
      </c>
      <c r="D45" s="114">
        <v>-70000</v>
      </c>
      <c r="E45" s="66">
        <f t="shared" si="22"/>
        <v>20000</v>
      </c>
      <c r="F45" s="66">
        <v>90000</v>
      </c>
      <c r="G45" s="66">
        <v>90000</v>
      </c>
    </row>
    <row r="46" spans="1:7" x14ac:dyDescent="0.25">
      <c r="A46" s="69" t="s">
        <v>102</v>
      </c>
      <c r="B46" s="65" t="s">
        <v>103</v>
      </c>
      <c r="C46" s="66">
        <v>10000</v>
      </c>
      <c r="D46" s="114"/>
      <c r="E46" s="66">
        <f t="shared" si="22"/>
        <v>10000</v>
      </c>
      <c r="F46" s="66">
        <v>10000</v>
      </c>
      <c r="G46" s="66">
        <v>10000</v>
      </c>
    </row>
    <row r="47" spans="1:7" x14ac:dyDescent="0.25">
      <c r="A47" s="69" t="s">
        <v>104</v>
      </c>
      <c r="B47" s="65" t="s">
        <v>105</v>
      </c>
      <c r="C47" s="66">
        <v>50000</v>
      </c>
      <c r="D47" s="114">
        <v>50000</v>
      </c>
      <c r="E47" s="66">
        <f t="shared" si="22"/>
        <v>100000</v>
      </c>
      <c r="F47" s="66">
        <v>50000</v>
      </c>
      <c r="G47" s="66">
        <v>50000</v>
      </c>
    </row>
    <row r="48" spans="1:7" x14ac:dyDescent="0.25">
      <c r="A48" s="69" t="s">
        <v>106</v>
      </c>
      <c r="B48" s="65" t="s">
        <v>107</v>
      </c>
      <c r="C48" s="66">
        <v>150000</v>
      </c>
      <c r="D48" s="114">
        <v>120000</v>
      </c>
      <c r="E48" s="66">
        <f>+C48+D48</f>
        <v>270000</v>
      </c>
      <c r="F48" s="66">
        <v>150000</v>
      </c>
      <c r="G48" s="66">
        <v>150000</v>
      </c>
    </row>
    <row r="49" spans="1:7" x14ac:dyDescent="0.25">
      <c r="A49" s="68" t="s">
        <v>108</v>
      </c>
      <c r="B49" s="62" t="s">
        <v>109</v>
      </c>
      <c r="C49" s="63">
        <f>C50+C51+C52+C53+C54</f>
        <v>45500</v>
      </c>
      <c r="D49" s="63">
        <f t="shared" ref="D49" si="23">D50+D51+D52+D53+D54</f>
        <v>0</v>
      </c>
      <c r="E49" s="63">
        <f>E50+E51+E52+E53+E54</f>
        <v>45500</v>
      </c>
      <c r="F49" s="63">
        <f>F50+F51+F52+F53+F54</f>
        <v>45500</v>
      </c>
      <c r="G49" s="63">
        <f>G50+G51+G52+G53+G54</f>
        <v>45500</v>
      </c>
    </row>
    <row r="50" spans="1:7" x14ac:dyDescent="0.25">
      <c r="A50" s="69" t="s">
        <v>110</v>
      </c>
      <c r="B50" s="65" t="s">
        <v>111</v>
      </c>
      <c r="C50" s="66">
        <v>20000</v>
      </c>
      <c r="D50" s="114"/>
      <c r="E50" s="66">
        <f>+C50+D50</f>
        <v>20000</v>
      </c>
      <c r="F50" s="66">
        <v>20000</v>
      </c>
      <c r="G50" s="66">
        <v>20000</v>
      </c>
    </row>
    <row r="51" spans="1:7" x14ac:dyDescent="0.25">
      <c r="A51" s="69" t="s">
        <v>112</v>
      </c>
      <c r="B51" s="65" t="s">
        <v>113</v>
      </c>
      <c r="C51" s="66">
        <v>10000</v>
      </c>
      <c r="D51" s="114"/>
      <c r="E51" s="66">
        <f t="shared" ref="E51:E54" si="24">+C51+D51</f>
        <v>10000</v>
      </c>
      <c r="F51" s="66">
        <v>10000</v>
      </c>
      <c r="G51" s="66">
        <v>10000</v>
      </c>
    </row>
    <row r="52" spans="1:7" x14ac:dyDescent="0.25">
      <c r="A52" s="69" t="s">
        <v>114</v>
      </c>
      <c r="B52" s="65" t="s">
        <v>115</v>
      </c>
      <c r="C52" s="66">
        <v>10000</v>
      </c>
      <c r="D52" s="114">
        <v>-5000</v>
      </c>
      <c r="E52" s="66">
        <f t="shared" si="24"/>
        <v>5000</v>
      </c>
      <c r="F52" s="66">
        <v>10000</v>
      </c>
      <c r="G52" s="66">
        <v>10000</v>
      </c>
    </row>
    <row r="53" spans="1:7" x14ac:dyDescent="0.25">
      <c r="A53" s="69" t="s">
        <v>116</v>
      </c>
      <c r="B53" s="65" t="s">
        <v>117</v>
      </c>
      <c r="C53" s="66">
        <v>500</v>
      </c>
      <c r="D53" s="114">
        <v>5000</v>
      </c>
      <c r="E53" s="66">
        <f t="shared" si="24"/>
        <v>5500</v>
      </c>
      <c r="F53" s="66">
        <v>500</v>
      </c>
      <c r="G53" s="66">
        <v>500</v>
      </c>
    </row>
    <row r="54" spans="1:7" x14ac:dyDescent="0.25">
      <c r="A54" s="69" t="s">
        <v>118</v>
      </c>
      <c r="B54" s="65" t="s">
        <v>109</v>
      </c>
      <c r="C54" s="66">
        <v>5000</v>
      </c>
      <c r="D54" s="114"/>
      <c r="E54" s="66">
        <f t="shared" si="24"/>
        <v>5000</v>
      </c>
      <c r="F54" s="66">
        <v>5000</v>
      </c>
      <c r="G54" s="66">
        <v>5000</v>
      </c>
    </row>
    <row r="55" spans="1:7" x14ac:dyDescent="0.25">
      <c r="A55" s="50" t="s">
        <v>119</v>
      </c>
      <c r="B55" s="60" t="s">
        <v>40</v>
      </c>
      <c r="C55" s="52">
        <f t="shared" ref="C55:G55" si="25">C56</f>
        <v>2500</v>
      </c>
      <c r="D55" s="52">
        <f t="shared" si="25"/>
        <v>5000</v>
      </c>
      <c r="E55" s="52">
        <f t="shared" si="25"/>
        <v>7500</v>
      </c>
      <c r="F55" s="52">
        <f t="shared" si="25"/>
        <v>2500</v>
      </c>
      <c r="G55" s="52">
        <f t="shared" si="25"/>
        <v>2500</v>
      </c>
    </row>
    <row r="56" spans="1:7" x14ac:dyDescent="0.25">
      <c r="A56" s="68" t="s">
        <v>120</v>
      </c>
      <c r="B56" s="62" t="s">
        <v>121</v>
      </c>
      <c r="C56" s="63">
        <f>C57+C58+C59</f>
        <v>2500</v>
      </c>
      <c r="D56" s="63">
        <f t="shared" ref="D56" si="26">D57+D58+D59</f>
        <v>5000</v>
      </c>
      <c r="E56" s="63">
        <f>E57+E58+E59</f>
        <v>7500</v>
      </c>
      <c r="F56" s="63">
        <f>F57+F58+F59</f>
        <v>2500</v>
      </c>
      <c r="G56" s="63">
        <f>G57+G58+G59</f>
        <v>2500</v>
      </c>
    </row>
    <row r="57" spans="1:7" x14ac:dyDescent="0.25">
      <c r="A57" s="69" t="s">
        <v>122</v>
      </c>
      <c r="B57" s="65" t="s">
        <v>123</v>
      </c>
      <c r="C57" s="66">
        <v>1000</v>
      </c>
      <c r="D57" s="114"/>
      <c r="E57" s="66">
        <f>+C57+D57</f>
        <v>1000</v>
      </c>
      <c r="F57" s="66">
        <v>1000</v>
      </c>
      <c r="G57" s="66">
        <v>1000</v>
      </c>
    </row>
    <row r="58" spans="1:7" x14ac:dyDescent="0.25">
      <c r="A58" s="69" t="s">
        <v>124</v>
      </c>
      <c r="B58" s="65" t="s">
        <v>125</v>
      </c>
      <c r="C58" s="66">
        <v>500</v>
      </c>
      <c r="D58" s="114"/>
      <c r="E58" s="66">
        <f t="shared" ref="E58:E59" si="27">+C58+D58</f>
        <v>500</v>
      </c>
      <c r="F58" s="66">
        <v>500</v>
      </c>
      <c r="G58" s="66">
        <v>500</v>
      </c>
    </row>
    <row r="59" spans="1:7" x14ac:dyDescent="0.25">
      <c r="A59" s="69" t="s">
        <v>126</v>
      </c>
      <c r="B59" s="65" t="s">
        <v>127</v>
      </c>
      <c r="C59" s="66">
        <v>1000</v>
      </c>
      <c r="D59" s="114">
        <v>5000</v>
      </c>
      <c r="E59" s="66">
        <f t="shared" si="27"/>
        <v>6000</v>
      </c>
      <c r="F59" s="66">
        <v>1000</v>
      </c>
      <c r="G59" s="66">
        <v>1000</v>
      </c>
    </row>
    <row r="60" spans="1:7" x14ac:dyDescent="0.25">
      <c r="A60" s="50" t="s">
        <v>128</v>
      </c>
      <c r="B60" s="60" t="s">
        <v>2</v>
      </c>
      <c r="C60" s="52">
        <f>C61+C67</f>
        <v>78000</v>
      </c>
      <c r="D60" s="52">
        <f t="shared" ref="D60" si="28">D61+D67</f>
        <v>-35000</v>
      </c>
      <c r="E60" s="52">
        <f>E61+E67</f>
        <v>43000</v>
      </c>
      <c r="F60" s="52">
        <f>F61+F67</f>
        <v>78000</v>
      </c>
      <c r="G60" s="52">
        <f>G61+G67</f>
        <v>78000</v>
      </c>
    </row>
    <row r="61" spans="1:7" x14ac:dyDescent="0.25">
      <c r="A61" s="50" t="s">
        <v>129</v>
      </c>
      <c r="B61" s="62" t="s">
        <v>38</v>
      </c>
      <c r="C61" s="70">
        <f t="shared" ref="C61:G61" si="29">C62</f>
        <v>77500</v>
      </c>
      <c r="D61" s="70">
        <f t="shared" si="29"/>
        <v>-35000</v>
      </c>
      <c r="E61" s="70">
        <f t="shared" si="29"/>
        <v>42500</v>
      </c>
      <c r="F61" s="70">
        <f t="shared" si="29"/>
        <v>77500</v>
      </c>
      <c r="G61" s="70">
        <f t="shared" si="29"/>
        <v>77500</v>
      </c>
    </row>
    <row r="62" spans="1:7" x14ac:dyDescent="0.25">
      <c r="A62" s="68" t="s">
        <v>130</v>
      </c>
      <c r="B62" s="62" t="s">
        <v>131</v>
      </c>
      <c r="C62" s="71">
        <f>C63+C64+C65+C66</f>
        <v>77500</v>
      </c>
      <c r="D62" s="71">
        <f t="shared" ref="D62" si="30">D63+D64+D65+D66</f>
        <v>-35000</v>
      </c>
      <c r="E62" s="71">
        <f>E63+E64+E65+E66</f>
        <v>42500</v>
      </c>
      <c r="F62" s="71">
        <f>F63+F64+F65+F66</f>
        <v>77500</v>
      </c>
      <c r="G62" s="71">
        <f>G63+G64+G65+G66</f>
        <v>77500</v>
      </c>
    </row>
    <row r="63" spans="1:7" x14ac:dyDescent="0.25">
      <c r="A63" s="69" t="s">
        <v>132</v>
      </c>
      <c r="B63" s="72" t="s">
        <v>133</v>
      </c>
      <c r="C63" s="66">
        <v>35000</v>
      </c>
      <c r="D63" s="115">
        <v>-25000</v>
      </c>
      <c r="E63" s="66">
        <f>+C63+D63</f>
        <v>10000</v>
      </c>
      <c r="F63" s="66">
        <v>35000</v>
      </c>
      <c r="G63" s="66">
        <v>35000</v>
      </c>
    </row>
    <row r="64" spans="1:7" x14ac:dyDescent="0.25">
      <c r="A64" s="69" t="s">
        <v>134</v>
      </c>
      <c r="B64" s="65" t="s">
        <v>135</v>
      </c>
      <c r="C64" s="66">
        <v>25000</v>
      </c>
      <c r="D64" s="114"/>
      <c r="E64" s="66">
        <f t="shared" ref="E64:E66" si="31">+C64+D64</f>
        <v>25000</v>
      </c>
      <c r="F64" s="66">
        <v>25000</v>
      </c>
      <c r="G64" s="66">
        <v>25000</v>
      </c>
    </row>
    <row r="65" spans="1:7" x14ac:dyDescent="0.25">
      <c r="A65" s="69" t="s">
        <v>136</v>
      </c>
      <c r="B65" s="65" t="s">
        <v>137</v>
      </c>
      <c r="C65" s="66">
        <v>15000</v>
      </c>
      <c r="D65" s="114">
        <v>-10000</v>
      </c>
      <c r="E65" s="66">
        <f t="shared" si="31"/>
        <v>5000</v>
      </c>
      <c r="F65" s="66">
        <v>15000</v>
      </c>
      <c r="G65" s="66">
        <v>15000</v>
      </c>
    </row>
    <row r="66" spans="1:7" x14ac:dyDescent="0.25">
      <c r="A66" s="69" t="s">
        <v>138</v>
      </c>
      <c r="B66" s="65" t="s">
        <v>139</v>
      </c>
      <c r="C66" s="66">
        <v>2500</v>
      </c>
      <c r="D66" s="114"/>
      <c r="E66" s="66">
        <f t="shared" si="31"/>
        <v>2500</v>
      </c>
      <c r="F66" s="66">
        <v>2500</v>
      </c>
      <c r="G66" s="66">
        <v>2500</v>
      </c>
    </row>
    <row r="67" spans="1:7" x14ac:dyDescent="0.25">
      <c r="A67" s="50" t="s">
        <v>140</v>
      </c>
      <c r="B67" s="60" t="s">
        <v>41</v>
      </c>
      <c r="C67" s="52">
        <f t="shared" ref="C67:G68" si="32">C68</f>
        <v>500</v>
      </c>
      <c r="D67" s="52">
        <f t="shared" si="32"/>
        <v>0</v>
      </c>
      <c r="E67" s="52">
        <f t="shared" si="32"/>
        <v>500</v>
      </c>
      <c r="F67" s="52">
        <f t="shared" si="32"/>
        <v>500</v>
      </c>
      <c r="G67" s="52">
        <f t="shared" si="32"/>
        <v>500</v>
      </c>
    </row>
    <row r="68" spans="1:7" x14ac:dyDescent="0.25">
      <c r="A68" s="68" t="s">
        <v>141</v>
      </c>
      <c r="B68" s="62" t="s">
        <v>142</v>
      </c>
      <c r="C68" s="63">
        <f t="shared" si="32"/>
        <v>500</v>
      </c>
      <c r="D68" s="63">
        <f t="shared" si="32"/>
        <v>0</v>
      </c>
      <c r="E68" s="63">
        <f t="shared" si="32"/>
        <v>500</v>
      </c>
      <c r="F68" s="63">
        <f t="shared" si="32"/>
        <v>500</v>
      </c>
      <c r="G68" s="63">
        <f t="shared" si="32"/>
        <v>500</v>
      </c>
    </row>
    <row r="69" spans="1:7" x14ac:dyDescent="0.25">
      <c r="A69" s="69" t="s">
        <v>143</v>
      </c>
      <c r="B69" s="65" t="s">
        <v>142</v>
      </c>
      <c r="C69" s="66">
        <v>500</v>
      </c>
      <c r="D69" s="114"/>
      <c r="E69" s="66">
        <f>+C69+D69</f>
        <v>500</v>
      </c>
      <c r="F69" s="66">
        <v>500</v>
      </c>
      <c r="G69" s="66">
        <v>500</v>
      </c>
    </row>
    <row r="70" spans="1:7" x14ac:dyDescent="0.25">
      <c r="A70" s="50" t="s">
        <v>180</v>
      </c>
      <c r="B70" s="60" t="s">
        <v>39</v>
      </c>
      <c r="C70" s="52">
        <f t="shared" ref="C70:E72" si="33">+C71</f>
        <v>5000</v>
      </c>
      <c r="D70" s="113">
        <f t="shared" si="33"/>
        <v>0</v>
      </c>
      <c r="E70" s="52">
        <f t="shared" si="33"/>
        <v>5000</v>
      </c>
      <c r="F70" s="52">
        <f t="shared" ref="F70:G70" si="34">+F71</f>
        <v>5000</v>
      </c>
      <c r="G70" s="52">
        <f t="shared" si="34"/>
        <v>5000</v>
      </c>
    </row>
    <row r="71" spans="1:7" x14ac:dyDescent="0.25">
      <c r="A71" s="50" t="s">
        <v>52</v>
      </c>
      <c r="B71" s="60" t="s">
        <v>20</v>
      </c>
      <c r="C71" s="52">
        <f t="shared" si="33"/>
        <v>5000</v>
      </c>
      <c r="D71" s="113">
        <f t="shared" si="33"/>
        <v>0</v>
      </c>
      <c r="E71" s="52">
        <f t="shared" si="33"/>
        <v>5000</v>
      </c>
      <c r="F71" s="52">
        <f t="shared" ref="F71:G71" si="35">+F72</f>
        <v>5000</v>
      </c>
      <c r="G71" s="52">
        <f t="shared" si="35"/>
        <v>5000</v>
      </c>
    </row>
    <row r="72" spans="1:7" x14ac:dyDescent="0.25">
      <c r="A72" s="68" t="s">
        <v>74</v>
      </c>
      <c r="B72" s="62" t="s">
        <v>75</v>
      </c>
      <c r="C72" s="52">
        <f t="shared" si="33"/>
        <v>5000</v>
      </c>
      <c r="D72" s="113">
        <f t="shared" si="33"/>
        <v>0</v>
      </c>
      <c r="E72" s="52">
        <f t="shared" si="33"/>
        <v>5000</v>
      </c>
      <c r="F72" s="52">
        <f t="shared" ref="F72:G72" si="36">+F73</f>
        <v>5000</v>
      </c>
      <c r="G72" s="52">
        <f t="shared" si="36"/>
        <v>5000</v>
      </c>
    </row>
    <row r="73" spans="1:7" x14ac:dyDescent="0.25">
      <c r="A73" s="69" t="s">
        <v>76</v>
      </c>
      <c r="B73" s="65" t="s">
        <v>77</v>
      </c>
      <c r="C73" s="66">
        <v>5000</v>
      </c>
      <c r="D73" s="114"/>
      <c r="E73" s="66">
        <f>+C73+D73</f>
        <v>5000</v>
      </c>
      <c r="F73" s="66">
        <v>5000</v>
      </c>
      <c r="G73" s="66">
        <v>5000</v>
      </c>
    </row>
    <row r="74" spans="1:7" ht="25.5" x14ac:dyDescent="0.25">
      <c r="A74" s="50" t="s">
        <v>144</v>
      </c>
      <c r="B74" s="55" t="s">
        <v>145</v>
      </c>
      <c r="C74" s="73">
        <f t="shared" ref="C74:G75" si="37">+C75</f>
        <v>6900000</v>
      </c>
      <c r="D74" s="73">
        <f t="shared" si="37"/>
        <v>-300000</v>
      </c>
      <c r="E74" s="73">
        <f t="shared" si="37"/>
        <v>6600000</v>
      </c>
      <c r="F74" s="73">
        <f t="shared" si="37"/>
        <v>6900000</v>
      </c>
      <c r="G74" s="73">
        <f t="shared" si="37"/>
        <v>6900000</v>
      </c>
    </row>
    <row r="75" spans="1:7" x14ac:dyDescent="0.25">
      <c r="A75" s="56" t="s">
        <v>57</v>
      </c>
      <c r="B75" s="55" t="s">
        <v>26</v>
      </c>
      <c r="C75" s="52">
        <f t="shared" si="37"/>
        <v>6900000</v>
      </c>
      <c r="D75" s="52">
        <f t="shared" si="37"/>
        <v>-300000</v>
      </c>
      <c r="E75" s="52">
        <f t="shared" si="37"/>
        <v>6600000</v>
      </c>
      <c r="F75" s="52">
        <f t="shared" si="37"/>
        <v>6900000</v>
      </c>
      <c r="G75" s="52">
        <f t="shared" si="37"/>
        <v>6900000</v>
      </c>
    </row>
    <row r="76" spans="1:7" x14ac:dyDescent="0.25">
      <c r="A76" s="50" t="s">
        <v>50</v>
      </c>
      <c r="B76" s="58" t="s">
        <v>51</v>
      </c>
      <c r="C76" s="52">
        <f t="shared" ref="C76:G77" si="38">C77</f>
        <v>6900000</v>
      </c>
      <c r="D76" s="52">
        <f t="shared" si="38"/>
        <v>-300000</v>
      </c>
      <c r="E76" s="52">
        <f t="shared" si="38"/>
        <v>6600000</v>
      </c>
      <c r="F76" s="52">
        <f t="shared" si="38"/>
        <v>6900000</v>
      </c>
      <c r="G76" s="52">
        <f t="shared" si="38"/>
        <v>6900000</v>
      </c>
    </row>
    <row r="77" spans="1:7" x14ac:dyDescent="0.25">
      <c r="A77" s="50" t="s">
        <v>52</v>
      </c>
      <c r="B77" s="60" t="s">
        <v>20</v>
      </c>
      <c r="C77" s="52">
        <f t="shared" si="38"/>
        <v>6900000</v>
      </c>
      <c r="D77" s="52">
        <f t="shared" si="38"/>
        <v>-300000</v>
      </c>
      <c r="E77" s="52">
        <f t="shared" si="38"/>
        <v>6600000</v>
      </c>
      <c r="F77" s="52">
        <f t="shared" si="38"/>
        <v>6900000</v>
      </c>
      <c r="G77" s="52">
        <f t="shared" si="38"/>
        <v>6900000</v>
      </c>
    </row>
    <row r="78" spans="1:7" x14ac:dyDescent="0.25">
      <c r="A78" s="50" t="s">
        <v>53</v>
      </c>
      <c r="B78" s="62" t="s">
        <v>54</v>
      </c>
      <c r="C78" s="63">
        <f t="shared" ref="C78:G78" si="39">+C79</f>
        <v>6900000</v>
      </c>
      <c r="D78" s="63">
        <f t="shared" si="39"/>
        <v>-300000</v>
      </c>
      <c r="E78" s="63">
        <f t="shared" si="39"/>
        <v>6600000</v>
      </c>
      <c r="F78" s="63">
        <f t="shared" si="39"/>
        <v>6900000</v>
      </c>
      <c r="G78" s="63">
        <f t="shared" si="39"/>
        <v>6900000</v>
      </c>
    </row>
    <row r="79" spans="1:7" x14ac:dyDescent="0.25">
      <c r="A79" s="69" t="s">
        <v>146</v>
      </c>
      <c r="B79" s="72" t="s">
        <v>107</v>
      </c>
      <c r="C79" s="66">
        <v>6900000</v>
      </c>
      <c r="D79" s="143">
        <v>-300000</v>
      </c>
      <c r="E79" s="66">
        <f>+C79+D79</f>
        <v>6600000</v>
      </c>
      <c r="F79" s="66">
        <v>6900000</v>
      </c>
      <c r="G79" s="66">
        <v>6900000</v>
      </c>
    </row>
    <row r="80" spans="1:7" x14ac:dyDescent="0.25">
      <c r="A80" s="50" t="s">
        <v>147</v>
      </c>
      <c r="B80" s="74" t="s">
        <v>148</v>
      </c>
      <c r="C80" s="52">
        <f>+C81</f>
        <v>985000</v>
      </c>
      <c r="D80" s="52">
        <f t="shared" ref="D80" si="40">+D81</f>
        <v>-332000</v>
      </c>
      <c r="E80" s="52">
        <f>+E81</f>
        <v>653000</v>
      </c>
      <c r="F80" s="52">
        <f>+F81</f>
        <v>1175000</v>
      </c>
      <c r="G80" s="52">
        <f>+G81</f>
        <v>1125000</v>
      </c>
    </row>
    <row r="81" spans="1:9" x14ac:dyDescent="0.25">
      <c r="A81" s="56" t="s">
        <v>57</v>
      </c>
      <c r="B81" s="55" t="s">
        <v>26</v>
      </c>
      <c r="C81" s="52">
        <f>+C82+C86</f>
        <v>985000</v>
      </c>
      <c r="D81" s="52">
        <f t="shared" ref="D81" si="41">+D82+D86</f>
        <v>-332000</v>
      </c>
      <c r="E81" s="52">
        <f>+E82+E86</f>
        <v>653000</v>
      </c>
      <c r="F81" s="52">
        <f>+F82+F86</f>
        <v>1175000</v>
      </c>
      <c r="G81" s="52">
        <f>+G82+G86</f>
        <v>1125000</v>
      </c>
    </row>
    <row r="82" spans="1:9" x14ac:dyDescent="0.25">
      <c r="A82" s="50" t="s">
        <v>50</v>
      </c>
      <c r="B82" s="58" t="s">
        <v>51</v>
      </c>
      <c r="C82" s="52">
        <f t="shared" ref="C82:G84" si="42">C83</f>
        <v>600000</v>
      </c>
      <c r="D82" s="52">
        <f t="shared" si="42"/>
        <v>-250000</v>
      </c>
      <c r="E82" s="52">
        <f t="shared" si="42"/>
        <v>350000</v>
      </c>
      <c r="F82" s="52">
        <f t="shared" si="42"/>
        <v>650000</v>
      </c>
      <c r="G82" s="52">
        <f t="shared" si="42"/>
        <v>700000</v>
      </c>
    </row>
    <row r="83" spans="1:9" x14ac:dyDescent="0.25">
      <c r="A83" s="50" t="s">
        <v>52</v>
      </c>
      <c r="B83" s="60" t="s">
        <v>20</v>
      </c>
      <c r="C83" s="52">
        <f t="shared" si="42"/>
        <v>600000</v>
      </c>
      <c r="D83" s="52">
        <f t="shared" si="42"/>
        <v>-250000</v>
      </c>
      <c r="E83" s="52">
        <f t="shared" si="42"/>
        <v>350000</v>
      </c>
      <c r="F83" s="52">
        <f t="shared" si="42"/>
        <v>650000</v>
      </c>
      <c r="G83" s="52">
        <f t="shared" si="42"/>
        <v>700000</v>
      </c>
    </row>
    <row r="84" spans="1:9" x14ac:dyDescent="0.25">
      <c r="A84" s="68" t="s">
        <v>53</v>
      </c>
      <c r="B84" s="62" t="s">
        <v>54</v>
      </c>
      <c r="C84" s="63">
        <f t="shared" si="42"/>
        <v>600000</v>
      </c>
      <c r="D84" s="63">
        <f t="shared" si="42"/>
        <v>-250000</v>
      </c>
      <c r="E84" s="63">
        <f t="shared" si="42"/>
        <v>350000</v>
      </c>
      <c r="F84" s="63">
        <f t="shared" si="42"/>
        <v>650000</v>
      </c>
      <c r="G84" s="63">
        <f t="shared" si="42"/>
        <v>700000</v>
      </c>
    </row>
    <row r="85" spans="1:9" x14ac:dyDescent="0.25">
      <c r="A85" s="69" t="s">
        <v>149</v>
      </c>
      <c r="B85" s="65" t="s">
        <v>150</v>
      </c>
      <c r="C85" s="66">
        <v>600000</v>
      </c>
      <c r="D85" s="114">
        <v>-250000</v>
      </c>
      <c r="E85" s="66">
        <f>+C85+D85</f>
        <v>350000</v>
      </c>
      <c r="F85" s="66">
        <v>650000</v>
      </c>
      <c r="G85" s="66">
        <v>700000</v>
      </c>
    </row>
    <row r="86" spans="1:9" x14ac:dyDescent="0.25">
      <c r="A86" s="50" t="s">
        <v>128</v>
      </c>
      <c r="B86" s="60" t="s">
        <v>2</v>
      </c>
      <c r="C86" s="52">
        <f t="shared" ref="C86" si="43">C87+C90</f>
        <v>385000</v>
      </c>
      <c r="D86" s="52">
        <f t="shared" ref="D86" si="44">D87+D90</f>
        <v>-82000</v>
      </c>
      <c r="E86" s="52">
        <f t="shared" ref="E86:G86" si="45">E87+E90</f>
        <v>303000</v>
      </c>
      <c r="F86" s="52">
        <f t="shared" si="45"/>
        <v>525000</v>
      </c>
      <c r="G86" s="52">
        <f t="shared" si="45"/>
        <v>425000</v>
      </c>
    </row>
    <row r="87" spans="1:9" x14ac:dyDescent="0.25">
      <c r="A87" s="50" t="s">
        <v>151</v>
      </c>
      <c r="B87" s="60" t="s">
        <v>12</v>
      </c>
      <c r="C87" s="52">
        <f t="shared" ref="C87:G88" si="46">C88</f>
        <v>300000</v>
      </c>
      <c r="D87" s="52">
        <f t="shared" si="46"/>
        <v>-150000</v>
      </c>
      <c r="E87" s="52">
        <f t="shared" si="46"/>
        <v>150000</v>
      </c>
      <c r="F87" s="52">
        <f t="shared" si="46"/>
        <v>300000</v>
      </c>
      <c r="G87" s="52">
        <f t="shared" si="46"/>
        <v>300000</v>
      </c>
    </row>
    <row r="88" spans="1:9" x14ac:dyDescent="0.25">
      <c r="A88" s="68" t="s">
        <v>152</v>
      </c>
      <c r="B88" s="62" t="s">
        <v>153</v>
      </c>
      <c r="C88" s="63">
        <f t="shared" si="46"/>
        <v>300000</v>
      </c>
      <c r="D88" s="63">
        <f t="shared" si="46"/>
        <v>-150000</v>
      </c>
      <c r="E88" s="63">
        <f t="shared" si="46"/>
        <v>150000</v>
      </c>
      <c r="F88" s="63">
        <f t="shared" si="46"/>
        <v>300000</v>
      </c>
      <c r="G88" s="63">
        <f t="shared" si="46"/>
        <v>300000</v>
      </c>
    </row>
    <row r="89" spans="1:9" s="142" customFormat="1" x14ac:dyDescent="0.25">
      <c r="A89" s="138" t="s">
        <v>154</v>
      </c>
      <c r="B89" s="139" t="s">
        <v>155</v>
      </c>
      <c r="C89" s="140">
        <v>300000</v>
      </c>
      <c r="D89" s="141">
        <v>-150000</v>
      </c>
      <c r="E89" s="140">
        <f>+C89+D89</f>
        <v>150000</v>
      </c>
      <c r="F89" s="140">
        <v>300000</v>
      </c>
      <c r="G89" s="140">
        <v>300000</v>
      </c>
    </row>
    <row r="90" spans="1:9" x14ac:dyDescent="0.25">
      <c r="A90" s="50" t="s">
        <v>129</v>
      </c>
      <c r="B90" s="60" t="s">
        <v>38</v>
      </c>
      <c r="C90" s="52">
        <f t="shared" ref="C90" si="47">C91+C93</f>
        <v>85000</v>
      </c>
      <c r="D90" s="52">
        <f t="shared" ref="D90" si="48">D91+D93</f>
        <v>68000</v>
      </c>
      <c r="E90" s="52">
        <f t="shared" ref="E90:G90" si="49">E91+E93</f>
        <v>153000</v>
      </c>
      <c r="F90" s="52">
        <f t="shared" si="49"/>
        <v>225000</v>
      </c>
      <c r="G90" s="52">
        <f t="shared" si="49"/>
        <v>125000</v>
      </c>
    </row>
    <row r="91" spans="1:9" x14ac:dyDescent="0.25">
      <c r="A91" s="68" t="s">
        <v>130</v>
      </c>
      <c r="B91" s="62" t="s">
        <v>131</v>
      </c>
      <c r="C91" s="63">
        <f t="shared" ref="C91:G91" si="50">C92</f>
        <v>60000</v>
      </c>
      <c r="D91" s="63">
        <f t="shared" si="50"/>
        <v>40000</v>
      </c>
      <c r="E91" s="63">
        <f t="shared" si="50"/>
        <v>100000</v>
      </c>
      <c r="F91" s="63">
        <f t="shared" si="50"/>
        <v>200000</v>
      </c>
      <c r="G91" s="63">
        <f t="shared" si="50"/>
        <v>100000</v>
      </c>
    </row>
    <row r="92" spans="1:9" x14ac:dyDescent="0.25">
      <c r="A92" s="69" t="s">
        <v>132</v>
      </c>
      <c r="B92" s="65" t="s">
        <v>133</v>
      </c>
      <c r="C92" s="66">
        <v>60000</v>
      </c>
      <c r="D92" s="114">
        <v>40000</v>
      </c>
      <c r="E92" s="66">
        <f>+C92+D92</f>
        <v>100000</v>
      </c>
      <c r="F92" s="66">
        <v>200000</v>
      </c>
      <c r="G92" s="150">
        <v>100000</v>
      </c>
      <c r="H92" s="151"/>
      <c r="I92" s="152"/>
    </row>
    <row r="93" spans="1:9" x14ac:dyDescent="0.25">
      <c r="A93" s="68" t="s">
        <v>156</v>
      </c>
      <c r="B93" s="62" t="s">
        <v>157</v>
      </c>
      <c r="C93" s="63">
        <f t="shared" ref="C93:G93" si="51">C94</f>
        <v>25000</v>
      </c>
      <c r="D93" s="63">
        <f t="shared" si="51"/>
        <v>28000</v>
      </c>
      <c r="E93" s="63">
        <f t="shared" si="51"/>
        <v>53000</v>
      </c>
      <c r="F93" s="63">
        <f t="shared" si="51"/>
        <v>25000</v>
      </c>
      <c r="G93" s="63">
        <f t="shared" si="51"/>
        <v>25000</v>
      </c>
    </row>
    <row r="94" spans="1:9" x14ac:dyDescent="0.25">
      <c r="A94" s="69" t="s">
        <v>158</v>
      </c>
      <c r="B94" s="65" t="s">
        <v>159</v>
      </c>
      <c r="C94" s="66">
        <v>25000</v>
      </c>
      <c r="D94" s="114">
        <v>28000</v>
      </c>
      <c r="E94" s="66">
        <f>+C94+D94</f>
        <v>53000</v>
      </c>
      <c r="F94" s="66">
        <v>25000</v>
      </c>
      <c r="G94" s="66">
        <v>25000</v>
      </c>
      <c r="I94" s="43"/>
    </row>
    <row r="95" spans="1:9" x14ac:dyDescent="0.25">
      <c r="A95" s="50" t="s">
        <v>160</v>
      </c>
      <c r="B95" s="55" t="s">
        <v>161</v>
      </c>
      <c r="C95" s="52">
        <f t="shared" ref="C95:G96" si="52">+C96</f>
        <v>12000</v>
      </c>
      <c r="D95" s="52">
        <f t="shared" si="52"/>
        <v>3000</v>
      </c>
      <c r="E95" s="52">
        <f t="shared" si="52"/>
        <v>15000</v>
      </c>
      <c r="F95" s="52">
        <f t="shared" si="52"/>
        <v>12000</v>
      </c>
      <c r="G95" s="52">
        <f t="shared" si="52"/>
        <v>12000</v>
      </c>
    </row>
    <row r="96" spans="1:9" x14ac:dyDescent="0.25">
      <c r="A96" s="56" t="s">
        <v>57</v>
      </c>
      <c r="B96" s="55" t="s">
        <v>26</v>
      </c>
      <c r="C96" s="52">
        <f t="shared" si="52"/>
        <v>12000</v>
      </c>
      <c r="D96" s="52">
        <f t="shared" si="52"/>
        <v>3000</v>
      </c>
      <c r="E96" s="52">
        <f t="shared" si="52"/>
        <v>15000</v>
      </c>
      <c r="F96" s="52">
        <f t="shared" si="52"/>
        <v>12000</v>
      </c>
      <c r="G96" s="52">
        <f t="shared" si="52"/>
        <v>12000</v>
      </c>
    </row>
    <row r="97" spans="1:7" x14ac:dyDescent="0.25">
      <c r="A97" s="50" t="s">
        <v>50</v>
      </c>
      <c r="B97" s="58" t="s">
        <v>51</v>
      </c>
      <c r="C97" s="52">
        <f t="shared" ref="C97:G99" si="53">C98</f>
        <v>12000</v>
      </c>
      <c r="D97" s="52">
        <f t="shared" si="53"/>
        <v>3000</v>
      </c>
      <c r="E97" s="52">
        <f t="shared" si="53"/>
        <v>15000</v>
      </c>
      <c r="F97" s="52">
        <f t="shared" si="53"/>
        <v>12000</v>
      </c>
      <c r="G97" s="52">
        <f t="shared" si="53"/>
        <v>12000</v>
      </c>
    </row>
    <row r="98" spans="1:7" x14ac:dyDescent="0.25">
      <c r="A98" s="50" t="s">
        <v>52</v>
      </c>
      <c r="B98" s="60" t="s">
        <v>20</v>
      </c>
      <c r="C98" s="52">
        <f t="shared" si="53"/>
        <v>12000</v>
      </c>
      <c r="D98" s="52">
        <f t="shared" si="53"/>
        <v>3000</v>
      </c>
      <c r="E98" s="52">
        <f t="shared" si="53"/>
        <v>15000</v>
      </c>
      <c r="F98" s="52">
        <f t="shared" si="53"/>
        <v>12000</v>
      </c>
      <c r="G98" s="52">
        <f t="shared" si="53"/>
        <v>12000</v>
      </c>
    </row>
    <row r="99" spans="1:7" x14ac:dyDescent="0.25">
      <c r="A99" s="68" t="s">
        <v>53</v>
      </c>
      <c r="B99" s="62" t="s">
        <v>54</v>
      </c>
      <c r="C99" s="63">
        <f t="shared" si="53"/>
        <v>12000</v>
      </c>
      <c r="D99" s="63">
        <f t="shared" si="53"/>
        <v>3000</v>
      </c>
      <c r="E99" s="63">
        <f t="shared" si="53"/>
        <v>15000</v>
      </c>
      <c r="F99" s="63">
        <f t="shared" si="53"/>
        <v>12000</v>
      </c>
      <c r="G99" s="63">
        <f t="shared" si="53"/>
        <v>12000</v>
      </c>
    </row>
    <row r="100" spans="1:7" x14ac:dyDescent="0.25">
      <c r="A100" s="69" t="s">
        <v>100</v>
      </c>
      <c r="B100" s="65" t="s">
        <v>101</v>
      </c>
      <c r="C100" s="66">
        <v>12000</v>
      </c>
      <c r="D100" s="114">
        <v>3000</v>
      </c>
      <c r="E100" s="66">
        <f>+C100+D100</f>
        <v>15000</v>
      </c>
      <c r="F100" s="66">
        <v>12000</v>
      </c>
      <c r="G100" s="66">
        <v>12000</v>
      </c>
    </row>
    <row r="101" spans="1:7" x14ac:dyDescent="0.25">
      <c r="A101" s="47"/>
      <c r="B101" s="48"/>
      <c r="C101" s="48"/>
      <c r="D101" s="48"/>
      <c r="E101" s="48"/>
      <c r="F101" s="48"/>
      <c r="G101" s="48"/>
    </row>
    <row r="102" spans="1:7" ht="15.75" x14ac:dyDescent="0.25">
      <c r="A102" s="47"/>
      <c r="B102" s="85" t="s">
        <v>195</v>
      </c>
      <c r="C102" s="85"/>
      <c r="D102" s="85"/>
      <c r="E102" s="48"/>
      <c r="F102" s="48"/>
      <c r="G102" s="48"/>
    </row>
    <row r="103" spans="1:7" ht="15.75" x14ac:dyDescent="0.25">
      <c r="A103" s="47"/>
      <c r="B103" s="85" t="s">
        <v>196</v>
      </c>
      <c r="C103" s="85"/>
      <c r="D103" s="85"/>
      <c r="E103" s="48"/>
      <c r="F103" s="48"/>
      <c r="G103" s="48"/>
    </row>
    <row r="104" spans="1:7" x14ac:dyDescent="0.25">
      <c r="A104" s="47"/>
      <c r="B104" s="48"/>
      <c r="C104" s="48"/>
      <c r="D104" s="48"/>
      <c r="E104" s="48"/>
      <c r="F104" s="48"/>
      <c r="G104" s="48"/>
    </row>
    <row r="105" spans="1:7" x14ac:dyDescent="0.25">
      <c r="A105" s="47"/>
      <c r="B105" s="48"/>
      <c r="C105" s="48"/>
      <c r="D105" s="146"/>
      <c r="E105" s="48"/>
      <c r="F105" s="48"/>
      <c r="G105" s="48"/>
    </row>
    <row r="106" spans="1:7" x14ac:dyDescent="0.25">
      <c r="A106" s="47"/>
      <c r="B106" s="48"/>
      <c r="C106" s="48"/>
      <c r="D106" s="48"/>
      <c r="E106" s="48"/>
      <c r="F106" s="48"/>
      <c r="G106" s="48"/>
    </row>
    <row r="107" spans="1:7" ht="15.75" x14ac:dyDescent="0.25">
      <c r="A107" s="86" t="s">
        <v>194</v>
      </c>
      <c r="B107" s="87"/>
      <c r="C107" s="87"/>
      <c r="D107" s="87"/>
      <c r="E107" s="87"/>
      <c r="F107" s="88"/>
      <c r="G107" s="88"/>
    </row>
    <row r="108" spans="1:7" ht="15.75" x14ac:dyDescent="0.25">
      <c r="A108" s="87"/>
      <c r="B108" s="87"/>
      <c r="C108" s="87"/>
      <c r="D108" s="87"/>
      <c r="E108" s="87"/>
      <c r="F108" s="88"/>
      <c r="G108" s="88"/>
    </row>
    <row r="109" spans="1:7" ht="15.75" x14ac:dyDescent="0.25">
      <c r="A109" s="186" t="s">
        <v>164</v>
      </c>
      <c r="B109" s="186"/>
      <c r="C109" s="186" t="s">
        <v>191</v>
      </c>
      <c r="D109" s="186"/>
      <c r="E109" s="186"/>
      <c r="F109" s="186"/>
      <c r="G109" s="186"/>
    </row>
    <row r="110" spans="1:7" ht="15.75" x14ac:dyDescent="0.25">
      <c r="A110" s="186" t="s">
        <v>165</v>
      </c>
      <c r="B110" s="186"/>
      <c r="C110" s="186" t="s">
        <v>192</v>
      </c>
      <c r="D110" s="186"/>
      <c r="E110" s="186"/>
      <c r="F110" s="186"/>
      <c r="G110" s="186"/>
    </row>
    <row r="111" spans="1:7" ht="15.75" x14ac:dyDescent="0.25">
      <c r="A111" s="137"/>
      <c r="B111" s="137"/>
      <c r="C111" s="137"/>
      <c r="D111" s="186"/>
      <c r="E111" s="186"/>
      <c r="F111" s="186"/>
      <c r="G111" s="136"/>
    </row>
    <row r="112" spans="1:7" ht="15" customHeight="1" x14ac:dyDescent="0.25">
      <c r="A112" s="47"/>
      <c r="B112" s="48"/>
      <c r="C112" s="48"/>
      <c r="D112" s="48"/>
      <c r="E112" s="48"/>
      <c r="F112" s="48"/>
      <c r="G112" s="48"/>
    </row>
    <row r="113" spans="1:7" ht="15" customHeight="1" x14ac:dyDescent="0.25">
      <c r="A113" s="47"/>
      <c r="B113" s="48"/>
      <c r="C113" s="48"/>
      <c r="D113" s="48"/>
      <c r="E113" s="48"/>
      <c r="F113" s="48"/>
      <c r="G113" s="48"/>
    </row>
    <row r="114" spans="1:7" ht="15" customHeight="1" x14ac:dyDescent="0.25">
      <c r="A114" s="47"/>
      <c r="B114" s="48"/>
      <c r="C114" s="48"/>
      <c r="D114" s="48"/>
      <c r="E114" s="48"/>
      <c r="F114" s="48"/>
      <c r="G114" s="48"/>
    </row>
    <row r="115" spans="1:7" ht="15" customHeight="1" x14ac:dyDescent="0.25">
      <c r="A115" s="185"/>
      <c r="B115" s="185"/>
      <c r="C115" s="185"/>
      <c r="D115" s="48"/>
      <c r="E115" s="48"/>
      <c r="F115" s="48"/>
      <c r="G115" s="48"/>
    </row>
    <row r="116" spans="1:7" ht="15" customHeight="1" x14ac:dyDescent="0.25">
      <c r="B116" s="149"/>
      <c r="C116" s="48"/>
      <c r="D116" s="48"/>
      <c r="F116" s="40" t="s">
        <v>185</v>
      </c>
    </row>
    <row r="117" spans="1:7" ht="15" customHeight="1" x14ac:dyDescent="0.25"/>
    <row r="118" spans="1:7" ht="15" customHeight="1" x14ac:dyDescent="0.25"/>
    <row r="119" spans="1:7" ht="15" customHeight="1" x14ac:dyDescent="0.25"/>
    <row r="120" spans="1:7" ht="15" customHeight="1" x14ac:dyDescent="0.25"/>
  </sheetData>
  <mergeCells count="8">
    <mergeCell ref="A115:C115"/>
    <mergeCell ref="C109:G109"/>
    <mergeCell ref="C110:G110"/>
    <mergeCell ref="D111:F111"/>
    <mergeCell ref="A2:G2"/>
    <mergeCell ref="A109:B109"/>
    <mergeCell ref="A110:B110"/>
    <mergeCell ref="A5:B5"/>
  </mergeCells>
  <printOptions horizontalCentered="1"/>
  <pageMargins left="0.31496062992125984" right="0.31496062992125984" top="0.51181102362204722" bottom="1.0236220472440944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Naslovna</vt:lpstr>
      <vt:lpstr>SAŽETAK</vt:lpstr>
      <vt:lpstr> Račun prihoda i rashoda</vt:lpstr>
      <vt:lpstr>Rashodi prema izvorima finan</vt:lpstr>
      <vt:lpstr>Rashodi prema funkcijskoj k </vt:lpstr>
      <vt:lpstr>Račun financiranja</vt:lpstr>
      <vt:lpstr>II. POSEBNI DIO 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Zvonko Mestrovic</cp:lastModifiedBy>
  <cp:lastPrinted>2025-09-15T07:50:39Z</cp:lastPrinted>
  <dcterms:created xsi:type="dcterms:W3CDTF">2022-08-12T12:51:27Z</dcterms:created>
  <dcterms:modified xsi:type="dcterms:W3CDTF">2025-09-17T11:48:32Z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