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ek_podr\Sl_Financija\SLUŽBA FINANCIJA\ZAVRŠNI RAČUN 2025\IZVJEŠTAJ O IZVRŠENJU 01 -06 2025\"/>
    </mc:Choice>
  </mc:AlternateContent>
  <xr:revisionPtr revIDLastSave="0" documentId="13_ncr:1_{31E49E58-81B8-4D62-A1E6-BCA849F8265A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Naslovna" sheetId="10" r:id="rId1"/>
    <sheet name="SAŽETAK" sheetId="1" r:id="rId2"/>
    <sheet name="Račun prihoda i rashoda" sheetId="12" r:id="rId3"/>
    <sheet name="Rashodi prema izvorima finan" sheetId="11" r:id="rId4"/>
    <sheet name="Rashodi prema funkcijskoj k " sheetId="8" r:id="rId5"/>
    <sheet name="Račun financiranja" sheetId="6" r:id="rId6"/>
    <sheet name="II. POSEBNI DIO 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2" l="1"/>
  <c r="I24" i="11"/>
  <c r="I25" i="11"/>
  <c r="I14" i="11"/>
  <c r="I15" i="11"/>
  <c r="G15" i="11"/>
  <c r="F15" i="11"/>
  <c r="E15" i="11"/>
  <c r="I12" i="12"/>
  <c r="F52" i="9"/>
  <c r="F54" i="9"/>
  <c r="F55" i="9"/>
  <c r="G35" i="12" l="1"/>
  <c r="H35" i="12"/>
  <c r="G44" i="12"/>
  <c r="H44" i="12"/>
  <c r="G80" i="12"/>
  <c r="H80" i="12"/>
  <c r="I87" i="12"/>
  <c r="I84" i="12"/>
  <c r="I82" i="12"/>
  <c r="I68" i="12"/>
  <c r="I64" i="12"/>
  <c r="I63" i="12"/>
  <c r="I62" i="12"/>
  <c r="I60" i="12"/>
  <c r="I58" i="12"/>
  <c r="I57" i="12"/>
  <c r="I54" i="12"/>
  <c r="I52" i="12"/>
  <c r="I48" i="12"/>
  <c r="I46" i="12"/>
  <c r="I42" i="12"/>
  <c r="I37" i="12"/>
  <c r="C54" i="9" l="1"/>
  <c r="D54" i="9"/>
  <c r="E52" i="9"/>
  <c r="H15" i="11" l="1"/>
  <c r="E16" i="11"/>
  <c r="K24" i="1" l="1"/>
  <c r="L24" i="1"/>
  <c r="F12" i="12" l="1"/>
  <c r="J13" i="12"/>
  <c r="E47" i="9" l="1"/>
  <c r="E43" i="9"/>
  <c r="E21" i="9"/>
  <c r="E15" i="9"/>
  <c r="D14" i="9"/>
  <c r="F13" i="11" l="1"/>
  <c r="F11" i="11"/>
  <c r="F10" i="11" s="1"/>
  <c r="F9" i="11"/>
  <c r="E9" i="11"/>
  <c r="E13" i="11"/>
  <c r="E11" i="11"/>
  <c r="E10" i="11" s="1"/>
  <c r="C14" i="9" l="1"/>
  <c r="C62" i="9"/>
  <c r="C61" i="9" s="1"/>
  <c r="E72" i="9"/>
  <c r="E71" i="9" s="1"/>
  <c r="D71" i="9"/>
  <c r="C71" i="9"/>
  <c r="E67" i="9"/>
  <c r="E65" i="9"/>
  <c r="E63" i="9"/>
  <c r="D62" i="9"/>
  <c r="D58" i="9"/>
  <c r="C58" i="9"/>
  <c r="E59" i="9"/>
  <c r="E58" i="9" s="1"/>
  <c r="E55" i="9"/>
  <c r="E12" i="9"/>
  <c r="E11" i="9" s="1"/>
  <c r="D11" i="9"/>
  <c r="D10" i="9" s="1"/>
  <c r="C11" i="9"/>
  <c r="C10" i="9" l="1"/>
  <c r="E14" i="9"/>
  <c r="E62" i="9"/>
  <c r="F39" i="12"/>
  <c r="F45" i="12"/>
  <c r="F49" i="12"/>
  <c r="F65" i="12"/>
  <c r="F72" i="12"/>
  <c r="F71" i="12" s="1"/>
  <c r="F86" i="12"/>
  <c r="F81" i="12"/>
  <c r="F55" i="12"/>
  <c r="F41" i="12"/>
  <c r="F36" i="12"/>
  <c r="G88" i="12"/>
  <c r="G77" i="12"/>
  <c r="G71" i="12"/>
  <c r="H88" i="12"/>
  <c r="H77" i="12"/>
  <c r="H71" i="12"/>
  <c r="I85" i="12"/>
  <c r="I83" i="12"/>
  <c r="J83" i="12" s="1"/>
  <c r="I79" i="12"/>
  <c r="I78" i="12" s="1"/>
  <c r="I77" i="12" s="1"/>
  <c r="I75" i="12"/>
  <c r="I74" i="12"/>
  <c r="I73" i="12"/>
  <c r="I70" i="12"/>
  <c r="I69" i="12"/>
  <c r="I67" i="12"/>
  <c r="I66" i="12"/>
  <c r="I61" i="12"/>
  <c r="I59" i="12"/>
  <c r="I56" i="12"/>
  <c r="I53" i="12"/>
  <c r="I51" i="12"/>
  <c r="I50" i="12"/>
  <c r="I47" i="12"/>
  <c r="I40" i="12"/>
  <c r="I39" i="12" s="1"/>
  <c r="I38" i="12"/>
  <c r="F80" i="12" l="1"/>
  <c r="F35" i="12"/>
  <c r="F44" i="12"/>
  <c r="H34" i="12"/>
  <c r="I36" i="12"/>
  <c r="I45" i="12"/>
  <c r="I49" i="12"/>
  <c r="I55" i="12"/>
  <c r="I72" i="12"/>
  <c r="I65" i="12"/>
  <c r="G34" i="12"/>
  <c r="H76" i="12"/>
  <c r="G76" i="12"/>
  <c r="I81" i="12"/>
  <c r="G33" i="12" l="1"/>
  <c r="H33" i="12"/>
  <c r="F34" i="12"/>
  <c r="I44" i="12"/>
  <c r="E14" i="11" l="1"/>
  <c r="F14" i="11"/>
  <c r="L23" i="1" l="1"/>
  <c r="K23" i="1"/>
  <c r="I90" i="12" l="1"/>
  <c r="I89" i="12" s="1"/>
  <c r="I88" i="12" s="1"/>
  <c r="F89" i="12"/>
  <c r="F88" i="12" s="1"/>
  <c r="F78" i="12"/>
  <c r="F77" i="12" s="1"/>
  <c r="J70" i="12"/>
  <c r="J69" i="12"/>
  <c r="J68" i="12"/>
  <c r="J67" i="12"/>
  <c r="J66" i="12"/>
  <c r="J64" i="12"/>
  <c r="J63" i="12"/>
  <c r="J62" i="12"/>
  <c r="J61" i="12"/>
  <c r="J60" i="12"/>
  <c r="J59" i="12"/>
  <c r="J58" i="12"/>
  <c r="J56" i="12"/>
  <c r="J50" i="12"/>
  <c r="J48" i="12"/>
  <c r="J47" i="12"/>
  <c r="I43" i="12"/>
  <c r="I41" i="12" s="1"/>
  <c r="I35" i="12" s="1"/>
  <c r="J40" i="12"/>
  <c r="J38" i="12"/>
  <c r="I21" i="12"/>
  <c r="G9" i="11" s="1"/>
  <c r="G8" i="11" s="1"/>
  <c r="F21" i="12"/>
  <c r="D9" i="11" s="1"/>
  <c r="E8" i="11"/>
  <c r="J20" i="12"/>
  <c r="I19" i="12"/>
  <c r="I18" i="12" s="1"/>
  <c r="G11" i="11" s="1"/>
  <c r="F19" i="12"/>
  <c r="F18" i="12" s="1"/>
  <c r="J17" i="12"/>
  <c r="I16" i="12"/>
  <c r="F16" i="12"/>
  <c r="F15" i="12" s="1"/>
  <c r="D13" i="11" s="1"/>
  <c r="D12" i="11" s="1"/>
  <c r="F12" i="11"/>
  <c r="E12" i="11"/>
  <c r="I11" i="12"/>
  <c r="H10" i="12"/>
  <c r="H9" i="12" s="1"/>
  <c r="G10" i="12"/>
  <c r="G9" i="12" s="1"/>
  <c r="E7" i="11" l="1"/>
  <c r="F76" i="12"/>
  <c r="F33" i="12" s="1"/>
  <c r="D11" i="11"/>
  <c r="D10" i="11" s="1"/>
  <c r="D8" i="11"/>
  <c r="H8" i="11" s="1"/>
  <c r="H9" i="11"/>
  <c r="F11" i="12"/>
  <c r="F10" i="12"/>
  <c r="F9" i="12" s="1"/>
  <c r="D14" i="11"/>
  <c r="F8" i="11"/>
  <c r="F7" i="11" s="1"/>
  <c r="K18" i="12"/>
  <c r="J36" i="12"/>
  <c r="K88" i="12"/>
  <c r="J16" i="12"/>
  <c r="I7" i="1"/>
  <c r="I10" i="1"/>
  <c r="H7" i="1"/>
  <c r="J41" i="12"/>
  <c r="J19" i="12"/>
  <c r="J45" i="12"/>
  <c r="J42" i="12"/>
  <c r="J46" i="12"/>
  <c r="J49" i="12"/>
  <c r="I71" i="12"/>
  <c r="K71" i="12" s="1"/>
  <c r="J12" i="12"/>
  <c r="I15" i="12"/>
  <c r="G13" i="11" s="1"/>
  <c r="J39" i="12"/>
  <c r="J55" i="12"/>
  <c r="J65" i="12"/>
  <c r="J81" i="12"/>
  <c r="H10" i="1"/>
  <c r="J37" i="12"/>
  <c r="K21" i="12"/>
  <c r="J21" i="12"/>
  <c r="J18" i="12"/>
  <c r="I86" i="12"/>
  <c r="I11" i="11"/>
  <c r="H11" i="1"/>
  <c r="I11" i="1"/>
  <c r="J51" i="12"/>
  <c r="J57" i="12"/>
  <c r="D7" i="11" l="1"/>
  <c r="I80" i="12"/>
  <c r="I76" i="12" s="1"/>
  <c r="I34" i="12"/>
  <c r="G10" i="1"/>
  <c r="G11" i="1"/>
  <c r="H16" i="11"/>
  <c r="G12" i="11"/>
  <c r="I13" i="11"/>
  <c r="H13" i="11"/>
  <c r="G10" i="11"/>
  <c r="I10" i="11" s="1"/>
  <c r="H11" i="11"/>
  <c r="K77" i="12"/>
  <c r="J35" i="12"/>
  <c r="G7" i="1"/>
  <c r="J15" i="12"/>
  <c r="K15" i="12"/>
  <c r="H10" i="11" l="1"/>
  <c r="I12" i="11"/>
  <c r="H12" i="11"/>
  <c r="I33" i="12"/>
  <c r="J33" i="12" s="1"/>
  <c r="J10" i="1"/>
  <c r="K35" i="12"/>
  <c r="K44" i="12"/>
  <c r="J44" i="12"/>
  <c r="K80" i="12"/>
  <c r="J80" i="12"/>
  <c r="J11" i="1"/>
  <c r="K33" i="12" l="1"/>
  <c r="K11" i="1"/>
  <c r="L11" i="1"/>
  <c r="L10" i="1"/>
  <c r="K10" i="1"/>
  <c r="J34" i="12"/>
  <c r="K34" i="12"/>
  <c r="J76" i="12"/>
  <c r="K76" i="12"/>
  <c r="H9" i="1" l="1"/>
  <c r="H12" i="1"/>
  <c r="H13" i="1" s="1"/>
  <c r="H25" i="1" l="1"/>
  <c r="D24" i="11"/>
  <c r="D22" i="11"/>
  <c r="D20" i="11"/>
  <c r="D18" i="11" l="1"/>
  <c r="D17" i="11" s="1"/>
  <c r="C70" i="9" l="1"/>
  <c r="C57" i="9"/>
  <c r="C7" i="9" s="1"/>
  <c r="E24" i="11" l="1"/>
  <c r="E18" i="11"/>
  <c r="E21" i="11"/>
  <c r="E20" i="11" s="1"/>
  <c r="E23" i="11" l="1"/>
  <c r="E22" i="11" s="1"/>
  <c r="E17" i="11" s="1"/>
  <c r="C9" i="8" l="1"/>
  <c r="C8" i="8" s="1"/>
  <c r="C7" i="8" s="1"/>
  <c r="E54" i="9"/>
  <c r="G25" i="11" l="1"/>
  <c r="H25" i="11" s="1"/>
  <c r="E10" i="9"/>
  <c r="C9" i="9"/>
  <c r="C8" i="9"/>
  <c r="G14" i="11"/>
  <c r="I10" i="12"/>
  <c r="I9" i="12" s="1"/>
  <c r="G7" i="11" l="1"/>
  <c r="H7" i="11" s="1"/>
  <c r="H14" i="11"/>
  <c r="K9" i="12"/>
  <c r="J9" i="12"/>
  <c r="J11" i="12"/>
  <c r="K11" i="12"/>
  <c r="J7" i="1"/>
  <c r="J10" i="12"/>
  <c r="K10" i="12"/>
  <c r="B8" i="8"/>
  <c r="B7" i="8" s="1"/>
  <c r="I7" i="11" l="1"/>
  <c r="L7" i="1"/>
  <c r="K7" i="1"/>
  <c r="F72" i="9"/>
  <c r="F65" i="9"/>
  <c r="F63" i="9"/>
  <c r="F59" i="9"/>
  <c r="F47" i="9"/>
  <c r="F12" i="9"/>
  <c r="F67" i="9" l="1"/>
  <c r="F43" i="9"/>
  <c r="D70" i="9"/>
  <c r="D61" i="9"/>
  <c r="D57" i="9"/>
  <c r="D7" i="9" s="1"/>
  <c r="F21" i="11"/>
  <c r="F20" i="11" s="1"/>
  <c r="F21" i="9"/>
  <c r="F24" i="11" l="1"/>
  <c r="G21" i="11"/>
  <c r="F71" i="9"/>
  <c r="F62" i="9"/>
  <c r="F58" i="9"/>
  <c r="F23" i="11"/>
  <c r="F15" i="9"/>
  <c r="G18" i="11" l="1"/>
  <c r="H19" i="11"/>
  <c r="G20" i="11"/>
  <c r="H21" i="11"/>
  <c r="I21" i="11"/>
  <c r="F22" i="11"/>
  <c r="F18" i="11"/>
  <c r="F11" i="9"/>
  <c r="E70" i="9"/>
  <c r="F70" i="9" s="1"/>
  <c r="E61" i="9"/>
  <c r="F61" i="9" s="1"/>
  <c r="E57" i="9"/>
  <c r="F57" i="9" l="1"/>
  <c r="E7" i="9"/>
  <c r="H18" i="11"/>
  <c r="I20" i="11"/>
  <c r="H20" i="11"/>
  <c r="H26" i="11"/>
  <c r="G24" i="11"/>
  <c r="F17" i="11"/>
  <c r="D9" i="9"/>
  <c r="D9" i="8"/>
  <c r="D8" i="8" s="1"/>
  <c r="D7" i="8" s="1"/>
  <c r="G23" i="11"/>
  <c r="D8" i="9"/>
  <c r="H24" i="11" l="1"/>
  <c r="H23" i="11"/>
  <c r="G22" i="11"/>
  <c r="I23" i="11"/>
  <c r="F14" i="9"/>
  <c r="F10" i="9"/>
  <c r="I9" i="1"/>
  <c r="G17" i="11" l="1"/>
  <c r="H17" i="11" s="1"/>
  <c r="H22" i="11"/>
  <c r="I22" i="11"/>
  <c r="J12" i="1"/>
  <c r="I12" i="1"/>
  <c r="G9" i="1"/>
  <c r="I17" i="11" l="1"/>
  <c r="L12" i="1"/>
  <c r="F7" i="9"/>
  <c r="E9" i="8"/>
  <c r="E9" i="9"/>
  <c r="F9" i="9" s="1"/>
  <c r="E8" i="9"/>
  <c r="F8" i="9" s="1"/>
  <c r="I13" i="1"/>
  <c r="I25" i="1" s="1"/>
  <c r="F9" i="8" l="1"/>
  <c r="G9" i="8"/>
  <c r="E8" i="8"/>
  <c r="G12" i="1"/>
  <c r="K12" i="1" s="1"/>
  <c r="G13" i="1" l="1"/>
  <c r="G25" i="1" s="1"/>
  <c r="F8" i="8"/>
  <c r="G8" i="8"/>
  <c r="E7" i="8"/>
  <c r="G7" i="8" l="1"/>
  <c r="F7" i="8"/>
  <c r="J8" i="1"/>
  <c r="J9" i="1" s="1"/>
  <c r="K9" i="1" l="1"/>
  <c r="L9" i="1"/>
  <c r="J13" i="1"/>
  <c r="J25" i="1" s="1"/>
  <c r="L13" i="1" l="1"/>
  <c r="K13" i="1"/>
</calcChain>
</file>

<file path=xl/sharedStrings.xml><?xml version="1.0" encoding="utf-8"?>
<sst xmlns="http://schemas.openxmlformats.org/spreadsheetml/2006/main" count="374" uniqueCount="207">
  <si>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</si>
  <si>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</si>
  <si>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</si>
  <si>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</si>
  <si>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</si>
  <si>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</si>
  <si>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</si>
  <si>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</si>
  <si>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</si>
  <si>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</si>
  <si>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</si>
  <si>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</si>
  <si>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</si>
  <si>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</si>
  <si>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</si>
  <si>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</si>
  <si>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</si>
  <si>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</si>
  <si>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</si>
  <si>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</si>
  <si>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Materijalni rashodi</t>
  </si>
  <si>
    <t>Primici od zaduživanja</t>
  </si>
  <si>
    <t>Izdaci za otplatu glavnice primljenih kredita i zajmova</t>
  </si>
  <si>
    <t>Vlastiti prihodi</t>
  </si>
  <si>
    <t>Pomoći iz inozemstva i od subjekata unutar općeg proračuna</t>
  </si>
  <si>
    <t>Ostali prihodi za posebne namjene</t>
  </si>
  <si>
    <t>PRIJENOS SREDSTAVA IZ PRETHODNE GODINE</t>
  </si>
  <si>
    <t>10 Socijalna zaštita</t>
  </si>
  <si>
    <t>Sredstva učešća za pomoći</t>
  </si>
  <si>
    <t>Rashodi za nabavu proizvedene dugotrajne imovine</t>
  </si>
  <si>
    <t>Financijski rashodi</t>
  </si>
  <si>
    <t>Rashodi za dodatna ulaganja na nefinancijskoj imovini</t>
  </si>
  <si>
    <t xml:space="preserve"> 08645</t>
  </si>
  <si>
    <t>SREDIŠNJI REGISTAR OSIGURANIKA</t>
  </si>
  <si>
    <t xml:space="preserve">  41</t>
  </si>
  <si>
    <t>MIROVINSKA SIGURNOST</t>
  </si>
  <si>
    <t xml:space="preserve">   4101</t>
  </si>
  <si>
    <t>PODRŠKA SUSTAVU MIROVINSKOG OSIGURANJA</t>
  </si>
  <si>
    <t xml:space="preserve">    A539048</t>
  </si>
  <si>
    <t xml:space="preserve">     31</t>
  </si>
  <si>
    <t xml:space="preserve">       32</t>
  </si>
  <si>
    <t>Rashodi za usluge</t>
  </si>
  <si>
    <t xml:space="preserve">         3234</t>
  </si>
  <si>
    <t>Komunalne usluge</t>
  </si>
  <si>
    <t xml:space="preserve">     43</t>
  </si>
  <si>
    <t xml:space="preserve">       31</t>
  </si>
  <si>
    <t>Plaće za redovan rad</t>
  </si>
  <si>
    <t xml:space="preserve">         3113</t>
  </si>
  <si>
    <t>Plaće za prekovremeni rad</t>
  </si>
  <si>
    <t>Ostali rashodi za zaposlene</t>
  </si>
  <si>
    <t xml:space="preserve">         3121</t>
  </si>
  <si>
    <t>Doprinosi na plaće</t>
  </si>
  <si>
    <t xml:space="preserve">         3132</t>
  </si>
  <si>
    <t>Doprinosi za obvezno zdravstveno osiguranje</t>
  </si>
  <si>
    <t xml:space="preserve">         3133</t>
  </si>
  <si>
    <t xml:space="preserve">Doprinosi za obvezno osiguranje u slučaju nezaposlenosti </t>
  </si>
  <si>
    <t>Naknade troškova zaposlenima</t>
  </si>
  <si>
    <t xml:space="preserve">         3211</t>
  </si>
  <si>
    <t>Službena putovanja</t>
  </si>
  <si>
    <t xml:space="preserve">         3212</t>
  </si>
  <si>
    <t>Naknade za prijevoz, rad na terenu i odvojeni život</t>
  </si>
  <si>
    <t xml:space="preserve">         3213</t>
  </si>
  <si>
    <t>Stručno usavršavanje zaposlenika</t>
  </si>
  <si>
    <t>Rashodi za materijal i energiju</t>
  </si>
  <si>
    <t xml:space="preserve">         3221</t>
  </si>
  <si>
    <t xml:space="preserve">Uredski materijal i ostali materijalni rashodi </t>
  </si>
  <si>
    <t xml:space="preserve">         3223</t>
  </si>
  <si>
    <t>Energija</t>
  </si>
  <si>
    <t xml:space="preserve">         3224</t>
  </si>
  <si>
    <t>Materijal i dijelovi za tekuće i investicijsko održavanje</t>
  </si>
  <si>
    <t xml:space="preserve">         3225</t>
  </si>
  <si>
    <t>Sitni inventar i auto gume</t>
  </si>
  <si>
    <t xml:space="preserve">         3227</t>
  </si>
  <si>
    <t>Službena, radna i zaštitna odjeća i obuća</t>
  </si>
  <si>
    <t xml:space="preserve">         3231</t>
  </si>
  <si>
    <t xml:space="preserve">Usluge telefona, pošte i prijevoza </t>
  </si>
  <si>
    <t xml:space="preserve">         3232</t>
  </si>
  <si>
    <t>Usluge tekućeg i investicijskog održavanja</t>
  </si>
  <si>
    <t xml:space="preserve">         3233</t>
  </si>
  <si>
    <t>Usluge promidžbe i informiranja</t>
  </si>
  <si>
    <t xml:space="preserve">         3235</t>
  </si>
  <si>
    <t>Zakupnine i najamnine</t>
  </si>
  <si>
    <t xml:space="preserve">         3236</t>
  </si>
  <si>
    <t>Zdravstvene i veterinarske usluge</t>
  </si>
  <si>
    <t xml:space="preserve">         3237</t>
  </si>
  <si>
    <t>Intelektualne i osobne usluge</t>
  </si>
  <si>
    <t xml:space="preserve">         3239</t>
  </si>
  <si>
    <t>Ostale usluge</t>
  </si>
  <si>
    <t>Ostali nespomenuti rashodi poslovanja</t>
  </si>
  <si>
    <t xml:space="preserve">         3291</t>
  </si>
  <si>
    <t>Naknade za rad predstavničkih i izvršnih tijela, povjerenstava i slično</t>
  </si>
  <si>
    <t xml:space="preserve">         3292</t>
  </si>
  <si>
    <t>Premije osiguranja</t>
  </si>
  <si>
    <t xml:space="preserve">         3293</t>
  </si>
  <si>
    <t>Reprezentacija</t>
  </si>
  <si>
    <t xml:space="preserve">         3294</t>
  </si>
  <si>
    <t>Članarine i norme</t>
  </si>
  <si>
    <t xml:space="preserve">         3299</t>
  </si>
  <si>
    <t xml:space="preserve">      34</t>
  </si>
  <si>
    <t>Ostali financijski rashodi</t>
  </si>
  <si>
    <t xml:space="preserve">         3431</t>
  </si>
  <si>
    <t>Bankarske usluge i usluge platnog prometa</t>
  </si>
  <si>
    <t xml:space="preserve">         3433</t>
  </si>
  <si>
    <t>Zatezne kamate</t>
  </si>
  <si>
    <t xml:space="preserve">         3434</t>
  </si>
  <si>
    <t xml:space="preserve">Ostali nespomenuti financijski rashodi </t>
  </si>
  <si>
    <t xml:space="preserve">       42</t>
  </si>
  <si>
    <t>Postrojenja i oprema</t>
  </si>
  <si>
    <t xml:space="preserve">         4221</t>
  </si>
  <si>
    <t>Uredska oprema i namještaj</t>
  </si>
  <si>
    <t xml:space="preserve">         4222</t>
  </si>
  <si>
    <t>Komunikacijska opema</t>
  </si>
  <si>
    <t xml:space="preserve">         4223</t>
  </si>
  <si>
    <t>Oprema za održavanje i zaštitu</t>
  </si>
  <si>
    <t xml:space="preserve">         4227</t>
  </si>
  <si>
    <t>Uređaji, strojevi i oprema za ostale namjene</t>
  </si>
  <si>
    <t xml:space="preserve">       45</t>
  </si>
  <si>
    <t>Dodatna ulaganja za ostalu nefinancijsku imovinu</t>
  </si>
  <si>
    <t xml:space="preserve">         4541</t>
  </si>
  <si>
    <t xml:space="preserve">    A772002</t>
  </si>
  <si>
    <t>TEHNIČKA PODRŠKA II. STUPU I RAZMJENA PODATAKA</t>
  </si>
  <si>
    <t xml:space="preserve">        3239</t>
  </si>
  <si>
    <t xml:space="preserve">    K539301</t>
  </si>
  <si>
    <t>INFORMATIZACIJA</t>
  </si>
  <si>
    <t xml:space="preserve">        3238</t>
  </si>
  <si>
    <t>Računalne usluge</t>
  </si>
  <si>
    <t xml:space="preserve">       41</t>
  </si>
  <si>
    <t>Nematerijalna imovina</t>
  </si>
  <si>
    <t xml:space="preserve">         4123</t>
  </si>
  <si>
    <t>Licence</t>
  </si>
  <si>
    <t>Nematerijalna proizvedena imovina</t>
  </si>
  <si>
    <t xml:space="preserve">         4262</t>
  </si>
  <si>
    <t>Ulaganje u računalne programe</t>
  </si>
  <si>
    <t xml:space="preserve">    K772001</t>
  </si>
  <si>
    <t>OBNOVA VOZNOG PARKA</t>
  </si>
  <si>
    <t xml:space="preserve">         3111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</si>
  <si>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</si>
  <si>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</si>
  <si>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Prihodi iz nadležnog proračuna i od HZZO-a temeljem ugovornih obveza</t>
  </si>
  <si>
    <t>RAVNATELJICA</t>
  </si>
  <si>
    <t>PREDSJEDNIK UPRAVNOG VIJEĆA</t>
  </si>
  <si>
    <t>Iskra Primorac</t>
  </si>
  <si>
    <t>Dražen Opalić</t>
  </si>
  <si>
    <t>Komunikacijska oprema</t>
  </si>
  <si>
    <t xml:space="preserve">    51</t>
  </si>
  <si>
    <t>5=4/3*100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</si>
  <si>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</si>
  <si>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</si>
  <si>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redovne djelatnosti proračunskih korisnika</t>
  </si>
  <si>
    <t>Prihodi od pruženih usluga</t>
  </si>
  <si>
    <t>Prihodi od prodaje proizvoda i robe te pruženih usluga</t>
  </si>
  <si>
    <t>Ostali nespomenuti prihodi</t>
  </si>
  <si>
    <t>Prihodi po posebnim propisima</t>
  </si>
  <si>
    <t>Tekuće pomoći od institucija i tijela  EU</t>
  </si>
  <si>
    <t>Pomoći od međunarodnih organizacija te institucija i tijela EU</t>
  </si>
  <si>
    <t>7=5/4*100</t>
  </si>
  <si>
    <t>6=5/2*100</t>
  </si>
  <si>
    <t>6=5/4*100</t>
  </si>
  <si>
    <t>Prihodi za posebne namjene</t>
  </si>
  <si>
    <t>Pomoći</t>
  </si>
  <si>
    <t>Fondovi EU</t>
  </si>
  <si>
    <t>ADMINISTRACIJA I UPRAVLJANJE SREDIŠNJEG REGISTRA OSIGURANIKA</t>
  </si>
  <si>
    <t>RAZLIKA PRIMITAKA I IZDATAKA</t>
  </si>
  <si>
    <t>1. OPĆI DIO</t>
  </si>
  <si>
    <t>IZVJEŠTAJ  PO PROGRAMSKOJ KLASIFIKACIJI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</si>
  <si>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</si>
  <si>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</si>
  <si>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</si>
  <si>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</si>
  <si>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</si>
  <si>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>Sredstva učešća u pomoći</t>
  </si>
  <si>
    <t>UKUPNO IZDACI</t>
  </si>
  <si>
    <t>SAŽETAK RAČUNA PRIHODA I RASHODA</t>
  </si>
  <si>
    <t xml:space="preserve">SAŽETAK RAČUNA FINANCIRANJA </t>
  </si>
  <si>
    <t xml:space="preserve">SAŽETAK RAČUNA PRIHODA I RASHODA I RAČUNA FINANCIRANJA </t>
  </si>
  <si>
    <t xml:space="preserve">INDEKS </t>
  </si>
  <si>
    <t>INDEKS</t>
  </si>
  <si>
    <t>I. OPĆI DIO</t>
  </si>
  <si>
    <t xml:space="preserve">RAČUN PRIHODA I RASHODA </t>
  </si>
  <si>
    <t>IZVJEŠTAJ O PRIHODIMA I RASHODIMA PREMA EKONOMSKOJ KLASIFIKACIJI</t>
  </si>
  <si>
    <t>RAČUN FINANCIRANJA</t>
  </si>
  <si>
    <t>IZVJEŠTAJ RAČUNA FINANCIRANJA PREMA EKONOMSKOJ KLASIFIKACIJI</t>
  </si>
  <si>
    <t>IZVJEŠTAJ RAČUNA FINANCIRANJA PREMA IZVORIMA FINANCIRANJA</t>
  </si>
  <si>
    <t>IZVJEŠTAJ O PRIHODIMA I RASHODIMA PREMA IZVORIMA FINANCIRANJA</t>
  </si>
  <si>
    <t>II. POSEBNI DIO</t>
  </si>
  <si>
    <t>IZVJEŠTAJ O RASHODIMA PREMA FUNKCIJSKOJ KLASIFIKACIJI</t>
  </si>
  <si>
    <t>UKUPNO PRIHODI</t>
  </si>
  <si>
    <t>UKUPNO RASHODI</t>
  </si>
  <si>
    <t>Plaće (Bruto)</t>
  </si>
  <si>
    <t xml:space="preserve"> </t>
  </si>
  <si>
    <t>Pomoći EU</t>
  </si>
  <si>
    <t>109 Aktivnosti socijalne zaštite koje nisu drugdje svrstane</t>
  </si>
  <si>
    <t>PRIJENOS SREDSTAVA U SLJEDEĆE RAZDOBLJE</t>
  </si>
  <si>
    <t>OSTVARENJE/ IZVRŠENJE 1. - 6.2024.</t>
  </si>
  <si>
    <t>IZVRŠENJE 01. - 06.2024.</t>
  </si>
  <si>
    <t>POLUGODIŠNJI IZVJEŠTAJ O IZVRŠENJU FINANCIJSKOG PLANA ZA 2025.g.</t>
  </si>
  <si>
    <t>Zagreb,  srpanj 2025. godine</t>
  </si>
  <si>
    <t>IZVORNI PLAN ILI REBALANS 2025.</t>
  </si>
  <si>
    <t>IZVRŠENJE        1. - 6.2025.</t>
  </si>
  <si>
    <t>TEKUĆI PLAN 2025.</t>
  </si>
  <si>
    <t>OSTVARENJE/ IZVRŠENJE 1. - 6.2025.</t>
  </si>
  <si>
    <t>IZVRŠENJE 01. - 06.2025.</t>
  </si>
  <si>
    <t>OSTVARENJE/ IZVRŠENJE 01. - 6.2025.</t>
  </si>
  <si>
    <t>IZVRŠENJE FINANCIJSKOG PLANA SREDIŠNJEG REGISTRA OSIGURANIKA ZA PRVO POLUGODIŠTE 2025. GODINE</t>
  </si>
  <si>
    <t>KLASA: 401-01/25-01/27</t>
  </si>
  <si>
    <t>URBROJ: 353-06-01/3-25-1</t>
  </si>
  <si>
    <t>U Zagrebu,  25. srpnja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</si>
</sst>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14" fillId="0" borderId="0"/>
  </cellStyleXfs>
  <cellXfs count="273">
    <xf numFmtId="0" fontId="0" fillId="0" borderId="0" xfId="0"/>
    <xf numFmtId="4" fontId="0" fillId="0" borderId="0" xfId="0" applyNumberFormat="1"/>
    <xf numFmtId="0" fontId="4" fillId="0" borderId="0" xfId="0" applyFont="1"/>
    <xf numFmtId="4" fontId="4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0" borderId="0" xfId="0" applyFont="1"/>
    <xf numFmtId="0" fontId="3" fillId="0" borderId="0" xfId="0" applyFont="1"/>
    <xf numFmtId="4" fontId="3" fillId="0" borderId="0" xfId="0" applyNumberFormat="1" applyFont="1"/>
    <xf numFmtId="0" fontId="0" fillId="0" borderId="0" xfId="0" applyFont="1"/>
    <xf numFmtId="0" fontId="17" fillId="2" borderId="3" xfId="0" applyNumberFormat="1" applyFont="1" applyFill="1" applyBorder="1" applyAlignment="1" applyProtection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17" fillId="3" borderId="3" xfId="0" quotePrefix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vertical="center" wrapText="1"/>
    </xf>
    <xf numFmtId="0" fontId="17" fillId="2" borderId="3" xfId="0" applyNumberFormat="1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>
      <alignment vertical="center"/>
    </xf>
    <xf numFmtId="0" fontId="19" fillId="2" borderId="3" xfId="0" applyNumberFormat="1" applyFont="1" applyFill="1" applyBorder="1" applyAlignment="1" applyProtection="1">
      <alignment horizontal="right" vertical="center" wrapText="1"/>
    </xf>
    <xf numFmtId="0" fontId="19" fillId="0" borderId="3" xfId="0" applyFont="1" applyFill="1" applyBorder="1" applyAlignment="1">
      <alignment vertical="center"/>
    </xf>
    <xf numFmtId="0" fontId="17" fillId="2" borderId="3" xfId="0" quotePrefix="1" applyFont="1" applyFill="1" applyBorder="1" applyAlignment="1">
      <alignment horizontal="right" vertical="center"/>
    </xf>
    <xf numFmtId="0" fontId="19" fillId="2" borderId="3" xfId="0" quotePrefix="1" applyFont="1" applyFill="1" applyBorder="1" applyAlignment="1">
      <alignment horizontal="righ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NumberFormat="1" applyFont="1" applyFill="1" applyBorder="1" applyAlignment="1" applyProtection="1">
      <alignment vertical="center" wrapText="1"/>
    </xf>
    <xf numFmtId="0" fontId="17" fillId="3" borderId="3" xfId="0" applyNumberFormat="1" applyFont="1" applyFill="1" applyBorder="1" applyAlignment="1" applyProtection="1">
      <alignment horizontal="left" vertical="center" wrapText="1"/>
    </xf>
    <xf numFmtId="0" fontId="17" fillId="3" borderId="3" xfId="0" applyNumberFormat="1" applyFont="1" applyFill="1" applyBorder="1" applyAlignment="1" applyProtection="1">
      <alignment horizontal="right" vertical="center" wrapText="1"/>
    </xf>
    <xf numFmtId="0" fontId="17" fillId="3" borderId="3" xfId="0" quotePrefix="1" applyFont="1" applyFill="1" applyBorder="1" applyAlignment="1">
      <alignment horizontal="right" vertical="center"/>
    </xf>
    <xf numFmtId="0" fontId="17" fillId="3" borderId="3" xfId="0" applyFont="1" applyFill="1" applyBorder="1" applyAlignment="1">
      <alignment vertical="center"/>
    </xf>
    <xf numFmtId="0" fontId="23" fillId="0" borderId="0" xfId="0" quotePrefix="1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wrapText="1"/>
    </xf>
    <xf numFmtId="3" fontId="15" fillId="0" borderId="0" xfId="0" applyNumberFormat="1" applyFont="1" applyBorder="1" applyAlignment="1">
      <alignment horizontal="right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4" fillId="0" borderId="0" xfId="0" applyFont="1" applyFill="1" applyAlignment="1">
      <alignment vertical="center" wrapText="1"/>
    </xf>
    <xf numFmtId="4" fontId="28" fillId="0" borderId="0" xfId="0" applyNumberFormat="1" applyFont="1"/>
    <xf numFmtId="0" fontId="23" fillId="0" borderId="0" xfId="0" applyFont="1" applyAlignment="1">
      <alignment horizontal="center" vertical="top"/>
    </xf>
    <xf numFmtId="49" fontId="23" fillId="0" borderId="3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9" fillId="0" borderId="5" xfId="0" applyNumberFormat="1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left" vertical="center"/>
    </xf>
    <xf numFmtId="4" fontId="23" fillId="0" borderId="3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horizontal="left" vertical="center"/>
    </xf>
    <xf numFmtId="4" fontId="30" fillId="0" borderId="3" xfId="0" applyNumberFormat="1" applyFont="1" applyFill="1" applyBorder="1" applyAlignment="1">
      <alignment vertical="center"/>
    </xf>
    <xf numFmtId="4" fontId="23" fillId="0" borderId="3" xfId="0" applyNumberFormat="1" applyFont="1" applyFill="1" applyBorder="1" applyAlignment="1">
      <alignment vertical="center" wrapText="1"/>
    </xf>
    <xf numFmtId="49" fontId="30" fillId="0" borderId="3" xfId="0" applyNumberFormat="1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0" fontId="24" fillId="0" borderId="3" xfId="0" applyFont="1" applyFill="1" applyBorder="1" applyAlignment="1">
      <alignment vertical="center"/>
    </xf>
    <xf numFmtId="49" fontId="30" fillId="0" borderId="3" xfId="0" applyNumberFormat="1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17" fillId="0" borderId="3" xfId="1" applyFont="1" applyFill="1" applyBorder="1" applyAlignment="1">
      <alignment horizontal="left" vertical="center" wrapText="1"/>
    </xf>
    <xf numFmtId="0" fontId="1" fillId="0" borderId="0" xfId="0" applyFont="1"/>
    <xf numFmtId="4" fontId="12" fillId="0" borderId="0" xfId="0" applyNumberFormat="1" applyFont="1" applyAlignment="1">
      <alignment horizontal="center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vertical="center" wrapText="1"/>
    </xf>
    <xf numFmtId="3" fontId="33" fillId="5" borderId="3" xfId="0" applyNumberFormat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3" fontId="33" fillId="0" borderId="3" xfId="0" applyNumberFormat="1" applyFont="1" applyBorder="1" applyAlignment="1">
      <alignment horizontal="center" vertical="center"/>
    </xf>
    <xf numFmtId="3" fontId="0" fillId="0" borderId="0" xfId="0" applyNumberFormat="1" applyFont="1"/>
    <xf numFmtId="0" fontId="19" fillId="0" borderId="3" xfId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24" fillId="0" borderId="3" xfId="0" quotePrefix="1" applyFont="1" applyFill="1" applyBorder="1" applyAlignment="1">
      <alignment vertical="center"/>
    </xf>
    <xf numFmtId="0" fontId="24" fillId="0" borderId="3" xfId="0" applyNumberFormat="1" applyFont="1" applyFill="1" applyBorder="1" applyAlignment="1" applyProtection="1">
      <alignment vertical="center"/>
    </xf>
    <xf numFmtId="0" fontId="21" fillId="0" borderId="3" xfId="0" quotePrefix="1" applyFont="1" applyFill="1" applyBorder="1" applyAlignment="1">
      <alignment horizontal="left" vertical="center"/>
    </xf>
    <xf numFmtId="0" fontId="17" fillId="0" borderId="3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" fontId="23" fillId="4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>
      <alignment horizontal="left"/>
    </xf>
    <xf numFmtId="0" fontId="27" fillId="3" borderId="3" xfId="0" applyFont="1" applyFill="1" applyBorder="1" applyAlignment="1">
      <alignment horizontal="left" vertical="center" indent="1"/>
    </xf>
    <xf numFmtId="0" fontId="27" fillId="3" borderId="3" xfId="0" applyNumberFormat="1" applyFont="1" applyFill="1" applyBorder="1" applyAlignment="1" applyProtection="1">
      <alignment horizontal="left" vertical="center" wrapText="1" indent="1"/>
    </xf>
    <xf numFmtId="0" fontId="24" fillId="0" borderId="0" xfId="0" applyFont="1" applyFill="1"/>
    <xf numFmtId="0" fontId="24" fillId="0" borderId="0" xfId="0" applyNumberFormat="1" applyFont="1" applyFill="1" applyBorder="1" applyAlignment="1" applyProtection="1">
      <alignment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3" fontId="26" fillId="4" borderId="3" xfId="0" applyNumberFormat="1" applyFont="1" applyFill="1" applyBorder="1" applyAlignment="1">
      <alignment horizontal="center" vertical="center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23" fillId="3" borderId="3" xfId="0" applyNumberFormat="1" applyFont="1" applyFill="1" applyBorder="1" applyAlignment="1" applyProtection="1">
      <alignment horizontal="left" vertical="center" wrapText="1"/>
    </xf>
    <xf numFmtId="0" fontId="27" fillId="2" borderId="3" xfId="0" applyNumberFormat="1" applyFont="1" applyFill="1" applyBorder="1" applyAlignment="1" applyProtection="1">
      <alignment horizontal="left" vertical="center" wrapText="1" indent="1"/>
    </xf>
    <xf numFmtId="0" fontId="23" fillId="2" borderId="0" xfId="3" applyFont="1" applyFill="1" applyAlignment="1">
      <alignment horizontal="center" vertical="center" wrapText="1"/>
    </xf>
    <xf numFmtId="0" fontId="24" fillId="2" borderId="0" xfId="3" applyFont="1" applyFill="1" applyAlignment="1">
      <alignment vertical="center" wrapText="1"/>
    </xf>
    <xf numFmtId="3" fontId="25" fillId="2" borderId="3" xfId="0" applyNumberFormat="1" applyFont="1" applyFill="1" applyBorder="1" applyAlignment="1">
      <alignment horizontal="right"/>
    </xf>
    <xf numFmtId="0" fontId="3" fillId="0" borderId="3" xfId="0" applyFont="1" applyBorder="1"/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NumberFormat="1" applyFont="1" applyFill="1" applyBorder="1" applyAlignment="1" applyProtection="1">
      <alignment horizontal="left" vertical="center"/>
    </xf>
    <xf numFmtId="0" fontId="23" fillId="2" borderId="3" xfId="0" applyNumberFormat="1" applyFont="1" applyFill="1" applyBorder="1" applyAlignment="1" applyProtection="1">
      <alignment vertical="center" wrapText="1"/>
    </xf>
    <xf numFmtId="0" fontId="24" fillId="2" borderId="3" xfId="0" applyNumberFormat="1" applyFont="1" applyFill="1" applyBorder="1" applyAlignment="1" applyProtection="1">
      <alignment vertical="center" wrapText="1"/>
    </xf>
    <xf numFmtId="3" fontId="25" fillId="2" borderId="3" xfId="0" applyNumberFormat="1" applyFont="1" applyFill="1" applyBorder="1" applyAlignment="1" applyProtection="1">
      <alignment horizontal="right" wrapText="1"/>
    </xf>
    <xf numFmtId="0" fontId="24" fillId="2" borderId="3" xfId="0" applyFont="1" applyFill="1" applyBorder="1" applyAlignment="1">
      <alignment horizontal="left" vertical="center"/>
    </xf>
    <xf numFmtId="0" fontId="24" fillId="2" borderId="3" xfId="0" applyNumberFormat="1" applyFont="1" applyFill="1" applyBorder="1" applyAlignment="1" applyProtection="1">
      <alignment horizontal="left" vertical="center"/>
    </xf>
    <xf numFmtId="0" fontId="24" fillId="2" borderId="0" xfId="3" applyFont="1" applyFill="1" applyAlignment="1">
      <alignment wrapText="1"/>
    </xf>
    <xf numFmtId="49" fontId="23" fillId="3" borderId="3" xfId="0" applyNumberFormat="1" applyFont="1" applyFill="1" applyBorder="1" applyAlignment="1">
      <alignment horizontal="left" vertical="center"/>
    </xf>
    <xf numFmtId="4" fontId="23" fillId="3" borderId="3" xfId="0" applyNumberFormat="1" applyFont="1" applyFill="1" applyBorder="1" applyAlignment="1">
      <alignment vertical="center" wrapText="1"/>
    </xf>
    <xf numFmtId="4" fontId="23" fillId="3" borderId="3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3" fontId="3" fillId="0" borderId="0" xfId="0" applyNumberFormat="1" applyFont="1" applyFill="1" applyBorder="1"/>
    <xf numFmtId="3" fontId="23" fillId="0" borderId="0" xfId="0" applyNumberFormat="1" applyFont="1" applyFill="1" applyBorder="1" applyAlignment="1">
      <alignment horizontal="right" vertical="center"/>
    </xf>
    <xf numFmtId="0" fontId="23" fillId="2" borderId="0" xfId="2" applyFont="1" applyFill="1" applyAlignment="1">
      <alignment horizontal="center" vertical="center" wrapText="1"/>
    </xf>
    <xf numFmtId="0" fontId="24" fillId="0" borderId="0" xfId="0" applyFont="1" applyAlignment="1">
      <alignment wrapText="1"/>
    </xf>
    <xf numFmtId="0" fontId="23" fillId="4" borderId="0" xfId="0" applyFont="1" applyFill="1" applyAlignment="1">
      <alignment horizontal="center" vertical="center" wrapText="1"/>
    </xf>
    <xf numFmtId="1" fontId="0" fillId="0" borderId="0" xfId="0" applyNumberFormat="1"/>
    <xf numFmtId="3" fontId="0" fillId="0" borderId="0" xfId="0" applyNumberFormat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3" borderId="1" xfId="0" applyFont="1" applyFill="1" applyBorder="1" applyAlignment="1">
      <alignment vertical="center"/>
    </xf>
    <xf numFmtId="0" fontId="23" fillId="3" borderId="2" xfId="0" applyFont="1" applyFill="1" applyBorder="1" applyAlignment="1">
      <alignment vertical="center"/>
    </xf>
    <xf numFmtId="0" fontId="23" fillId="3" borderId="4" xfId="0" applyFont="1" applyFill="1" applyBorder="1" applyAlignment="1">
      <alignment vertical="center"/>
    </xf>
    <xf numFmtId="0" fontId="23" fillId="2" borderId="0" xfId="3" applyFont="1" applyFill="1" applyAlignment="1">
      <alignment horizontal="center" vertical="center" wrapText="1"/>
    </xf>
    <xf numFmtId="0" fontId="24" fillId="2" borderId="0" xfId="3" applyFont="1" applyFill="1" applyAlignment="1">
      <alignment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4" fontId="23" fillId="0" borderId="3" xfId="0" applyNumberFormat="1" applyFont="1" applyFill="1" applyBorder="1" applyAlignment="1">
      <alignment horizontal="right" vertical="center"/>
    </xf>
    <xf numFmtId="4" fontId="23" fillId="3" borderId="3" xfId="0" applyNumberFormat="1" applyFont="1" applyFill="1" applyBorder="1" applyAlignment="1">
      <alignment horizontal="right" vertical="center"/>
    </xf>
    <xf numFmtId="4" fontId="24" fillId="0" borderId="3" xfId="0" applyNumberFormat="1" applyFont="1" applyFill="1" applyBorder="1" applyAlignment="1">
      <alignment horizontal="right" vertical="center"/>
    </xf>
    <xf numFmtId="4" fontId="23" fillId="0" borderId="3" xfId="0" applyNumberFormat="1" applyFont="1" applyFill="1" applyBorder="1" applyAlignment="1">
      <alignment horizontal="right" vertical="center" wrapText="1"/>
    </xf>
    <xf numFmtId="4" fontId="15" fillId="3" borderId="3" xfId="0" applyNumberFormat="1" applyFont="1" applyFill="1" applyBorder="1" applyAlignment="1">
      <alignment horizontal="right" vertical="center"/>
    </xf>
    <xf numFmtId="4" fontId="23" fillId="2" borderId="3" xfId="0" applyNumberFormat="1" applyFont="1" applyFill="1" applyBorder="1" applyAlignment="1">
      <alignment horizontal="right"/>
    </xf>
    <xf numFmtId="4" fontId="24" fillId="3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24" fillId="3" borderId="3" xfId="0" applyNumberFormat="1" applyFont="1" applyFill="1" applyBorder="1" applyAlignment="1" applyProtection="1">
      <alignment horizontal="right" wrapText="1"/>
    </xf>
    <xf numFmtId="4" fontId="24" fillId="2" borderId="3" xfId="0" applyNumberFormat="1" applyFont="1" applyFill="1" applyBorder="1" applyAlignment="1" applyProtection="1">
      <alignment horizontal="right" wrapText="1"/>
    </xf>
    <xf numFmtId="4" fontId="15" fillId="2" borderId="3" xfId="0" applyNumberFormat="1" applyFont="1" applyFill="1" applyBorder="1" applyAlignment="1">
      <alignment horizontal="right"/>
    </xf>
    <xf numFmtId="4" fontId="25" fillId="3" borderId="3" xfId="0" applyNumberFormat="1" applyFont="1" applyFill="1" applyBorder="1" applyAlignment="1">
      <alignment horizontal="right"/>
    </xf>
    <xf numFmtId="4" fontId="15" fillId="2" borderId="6" xfId="0" applyNumberFormat="1" applyFont="1" applyFill="1" applyBorder="1" applyAlignment="1">
      <alignment horizontal="right"/>
    </xf>
    <xf numFmtId="4" fontId="25" fillId="3" borderId="3" xfId="0" applyNumberFormat="1" applyFont="1" applyFill="1" applyBorder="1" applyAlignment="1" applyProtection="1">
      <alignment horizontal="right" wrapText="1"/>
    </xf>
    <xf numFmtId="4" fontId="17" fillId="2" borderId="4" xfId="0" applyNumberFormat="1" applyFont="1" applyFill="1" applyBorder="1" applyAlignment="1">
      <alignment horizontal="right"/>
    </xf>
    <xf numFmtId="4" fontId="17" fillId="3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17" fillId="3" borderId="3" xfId="0" applyNumberFormat="1" applyFont="1" applyFill="1" applyBorder="1"/>
    <xf numFmtId="4" fontId="17" fillId="0" borderId="3" xfId="0" applyNumberFormat="1" applyFont="1" applyBorder="1"/>
    <xf numFmtId="4" fontId="19" fillId="0" borderId="3" xfId="0" applyNumberFormat="1" applyFont="1" applyBorder="1"/>
    <xf numFmtId="4" fontId="24" fillId="0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4" fontId="24" fillId="0" borderId="3" xfId="0" applyNumberFormat="1" applyFont="1" applyBorder="1" applyAlignment="1">
      <alignment horizontal="right"/>
    </xf>
    <xf numFmtId="4" fontId="16" fillId="2" borderId="4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quotePrefix="1" applyFont="1" applyFill="1" applyBorder="1" applyAlignment="1">
      <alignment horizontal="left" vertical="center"/>
    </xf>
    <xf numFmtId="0" fontId="0" fillId="0" borderId="0" xfId="0" applyFont="1" applyFill="1"/>
    <xf numFmtId="0" fontId="19" fillId="0" borderId="3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/>
    </xf>
    <xf numFmtId="0" fontId="19" fillId="0" borderId="3" xfId="0" quotePrefix="1" applyFont="1" applyFill="1" applyBorder="1" applyAlignment="1">
      <alignment horizontal="left" vertical="center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0" fillId="0" borderId="3" xfId="0" applyFont="1" applyBorder="1"/>
    <xf numFmtId="4" fontId="1" fillId="0" borderId="3" xfId="0" applyNumberFormat="1" applyFont="1" applyBorder="1"/>
    <xf numFmtId="4" fontId="0" fillId="0" borderId="3" xfId="0" applyNumberFormat="1" applyFont="1" applyBorder="1"/>
    <xf numFmtId="4" fontId="0" fillId="0" borderId="0" xfId="0" applyNumberFormat="1" applyFont="1"/>
    <xf numFmtId="4" fontId="23" fillId="0" borderId="3" xfId="0" applyNumberFormat="1" applyFont="1" applyBorder="1"/>
    <xf numFmtId="4" fontId="24" fillId="3" borderId="3" xfId="0" applyNumberFormat="1" applyFont="1" applyFill="1" applyBorder="1"/>
    <xf numFmtId="4" fontId="24" fillId="0" borderId="3" xfId="0" applyNumberFormat="1" applyFont="1" applyBorder="1"/>
    <xf numFmtId="4" fontId="30" fillId="0" borderId="0" xfId="0" applyNumberFormat="1" applyFont="1"/>
    <xf numFmtId="4" fontId="3" fillId="0" borderId="3" xfId="0" applyNumberFormat="1" applyFont="1" applyBorder="1"/>
    <xf numFmtId="4" fontId="3" fillId="3" borderId="3" xfId="0" applyNumberFormat="1" applyFont="1" applyFill="1" applyBorder="1"/>
    <xf numFmtId="4" fontId="3" fillId="0" borderId="0" xfId="0" applyNumberFormat="1" applyFont="1" applyFill="1"/>
    <xf numFmtId="4" fontId="28" fillId="0" borderId="0" xfId="0" applyNumberFormat="1" applyFont="1" applyFill="1"/>
    <xf numFmtId="4" fontId="24" fillId="0" borderId="3" xfId="0" applyNumberFormat="1" applyFont="1" applyFill="1" applyBorder="1" applyAlignment="1" applyProtection="1">
      <alignment horizontal="right" wrapText="1"/>
    </xf>
    <xf numFmtId="4" fontId="21" fillId="5" borderId="4" xfId="0" applyNumberFormat="1" applyFont="1" applyFill="1" applyBorder="1" applyAlignment="1">
      <alignment horizontal="right" vertical="center" wrapText="1"/>
    </xf>
    <xf numFmtId="4" fontId="21" fillId="5" borderId="3" xfId="0" applyNumberFormat="1" applyFont="1" applyFill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/>
    </xf>
    <xf numFmtId="4" fontId="23" fillId="2" borderId="3" xfId="0" applyNumberFormat="1" applyFont="1" applyFill="1" applyBorder="1" applyAlignment="1">
      <alignment horizontal="center" vertical="center" wrapText="1"/>
    </xf>
    <xf numFmtId="4" fontId="30" fillId="0" borderId="3" xfId="0" applyNumberFormat="1" applyFont="1" applyFill="1" applyBorder="1"/>
    <xf numFmtId="4" fontId="30" fillId="0" borderId="3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Alignment="1">
      <alignment horizontal="left" wrapText="1"/>
    </xf>
    <xf numFmtId="0" fontId="23" fillId="4" borderId="0" xfId="0" applyFont="1" applyFill="1" applyAlignment="1">
      <alignment horizontal="left" vertical="center" wrapText="1"/>
    </xf>
    <xf numFmtId="0" fontId="24" fillId="0" borderId="3" xfId="0" applyNumberFormat="1" applyFont="1" applyFill="1" applyBorder="1" applyAlignment="1" applyProtection="1">
      <alignment horizontal="left" vertical="center" wrapText="1"/>
    </xf>
    <xf numFmtId="0" fontId="24" fillId="0" borderId="3" xfId="0" applyNumberFormat="1" applyFont="1" applyFill="1" applyBorder="1" applyAlignment="1" applyProtection="1">
      <alignment vertical="center" wrapText="1"/>
    </xf>
    <xf numFmtId="0" fontId="24" fillId="0" borderId="3" xfId="0" applyNumberFormat="1" applyFont="1" applyFill="1" applyBorder="1" applyAlignment="1" applyProtection="1">
      <alignment vertical="center"/>
    </xf>
    <xf numFmtId="0" fontId="24" fillId="0" borderId="3" xfId="0" quotePrefix="1" applyFont="1" applyBorder="1" applyAlignment="1">
      <alignment horizontal="left" vertical="center"/>
    </xf>
    <xf numFmtId="0" fontId="24" fillId="0" borderId="3" xfId="0" quotePrefix="1" applyNumberFormat="1" applyFont="1" applyFill="1" applyBorder="1" applyAlignment="1" applyProtection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 applyProtection="1">
      <alignment horizontal="left" vertical="center" wrapText="1"/>
    </xf>
    <xf numFmtId="0" fontId="23" fillId="3" borderId="2" xfId="0" applyNumberFormat="1" applyFont="1" applyFill="1" applyBorder="1" applyAlignment="1" applyProtection="1">
      <alignment horizontal="left" vertical="center" wrapText="1"/>
    </xf>
    <xf numFmtId="0" fontId="23" fillId="3" borderId="4" xfId="0" applyNumberFormat="1" applyFont="1" applyFill="1" applyBorder="1" applyAlignment="1" applyProtection="1">
      <alignment horizontal="left" vertical="center" wrapText="1"/>
    </xf>
    <xf numFmtId="0" fontId="26" fillId="3" borderId="1" xfId="0" quotePrefix="1" applyNumberFormat="1" applyFont="1" applyFill="1" applyBorder="1" applyAlignment="1" applyProtection="1">
      <alignment horizontal="left" vertical="center" wrapText="1"/>
    </xf>
    <xf numFmtId="0" fontId="26" fillId="3" borderId="2" xfId="0" quotePrefix="1" applyNumberFormat="1" applyFont="1" applyFill="1" applyBorder="1" applyAlignment="1" applyProtection="1">
      <alignment horizontal="left" vertical="center" wrapText="1"/>
    </xf>
    <xf numFmtId="0" fontId="26" fillId="3" borderId="4" xfId="0" quotePrefix="1" applyNumberFormat="1" applyFont="1" applyFill="1" applyBorder="1" applyAlignment="1" applyProtection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3" borderId="1" xfId="0" quotePrefix="1" applyNumberFormat="1" applyFont="1" applyFill="1" applyBorder="1" applyAlignment="1" applyProtection="1">
      <alignment horizontal="left" vertical="center" wrapText="1"/>
    </xf>
    <xf numFmtId="0" fontId="23" fillId="3" borderId="2" xfId="0" quotePrefix="1" applyNumberFormat="1" applyFont="1" applyFill="1" applyBorder="1" applyAlignment="1" applyProtection="1">
      <alignment horizontal="left" vertical="center" wrapText="1"/>
    </xf>
    <xf numFmtId="0" fontId="23" fillId="3" borderId="4" xfId="0" quotePrefix="1" applyNumberFormat="1" applyFont="1" applyFill="1" applyBorder="1" applyAlignment="1" applyProtection="1">
      <alignment horizontal="left" vertical="center" wrapText="1"/>
    </xf>
    <xf numFmtId="0" fontId="24" fillId="0" borderId="2" xfId="0" quotePrefix="1" applyFont="1" applyBorder="1" applyAlignment="1">
      <alignment horizontal="left" wrapText="1"/>
    </xf>
    <xf numFmtId="0" fontId="24" fillId="0" borderId="4" xfId="0" quotePrefix="1" applyFont="1" applyBorder="1" applyAlignment="1">
      <alignment horizontal="left" wrapText="1"/>
    </xf>
    <xf numFmtId="0" fontId="24" fillId="0" borderId="2" xfId="0" applyNumberFormat="1" applyFont="1" applyFill="1" applyBorder="1" applyAlignment="1" applyProtection="1">
      <alignment horizontal="left" vertical="center" wrapText="1"/>
    </xf>
    <xf numFmtId="0" fontId="24" fillId="0" borderId="4" xfId="0" applyNumberFormat="1" applyFont="1" applyFill="1" applyBorder="1" applyAlignment="1" applyProtection="1">
      <alignment horizontal="left" vertical="center" wrapText="1"/>
    </xf>
    <xf numFmtId="0" fontId="24" fillId="0" borderId="2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center"/>
    </xf>
    <xf numFmtId="3" fontId="17" fillId="4" borderId="4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23" fillId="0" borderId="0" xfId="2" applyFont="1" applyFill="1" applyAlignment="1">
      <alignment horizontal="center" vertical="center" wrapText="1"/>
    </xf>
    <xf numFmtId="0" fontId="24" fillId="0" borderId="0" xfId="2" applyFont="1" applyFill="1" applyAlignment="1">
      <alignment vertical="center" wrapText="1"/>
    </xf>
    <xf numFmtId="0" fontId="23" fillId="2" borderId="0" xfId="3" applyFont="1" applyFill="1" applyAlignment="1">
      <alignment horizontal="center" vertical="center" wrapText="1"/>
    </xf>
    <xf numFmtId="0" fontId="24" fillId="2" borderId="0" xfId="3" applyFont="1" applyFill="1" applyAlignment="1">
      <alignment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2" borderId="2" xfId="0" applyNumberFormat="1" applyFont="1" applyFill="1" applyBorder="1" applyAlignment="1" applyProtection="1">
      <alignment horizontal="center" vertical="center" wrapText="1"/>
    </xf>
    <xf numFmtId="0" fontId="24" fillId="2" borderId="4" xfId="0" applyNumberFormat="1" applyFont="1" applyFill="1" applyBorder="1" applyAlignment="1" applyProtection="1">
      <alignment horizontal="center" vertical="center" wrapText="1"/>
    </xf>
    <xf numFmtId="0" fontId="24" fillId="2" borderId="1" xfId="0" quotePrefix="1" applyFont="1" applyFill="1" applyBorder="1" applyAlignment="1">
      <alignment horizontal="center" vertical="center"/>
    </xf>
    <xf numFmtId="0" fontId="24" fillId="2" borderId="2" xfId="0" quotePrefix="1" applyFont="1" applyFill="1" applyBorder="1" applyAlignment="1">
      <alignment horizontal="center" vertical="center"/>
    </xf>
    <xf numFmtId="0" fontId="24" fillId="2" borderId="4" xfId="0" quotePrefix="1" applyFont="1" applyFill="1" applyBorder="1" applyAlignment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24" fillId="2" borderId="0" xfId="3" applyFont="1" applyFill="1" applyAlignment="1">
      <alignment horizontal="center" wrapText="1"/>
    </xf>
    <xf numFmtId="0" fontId="26" fillId="2" borderId="7" xfId="3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11" xfId="3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2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</cellXfs>
  <cellStyles count="4">
    <cellStyle name="Normalno" xfId="0" builtinId="0"/>
    <cellStyle name="Normalno 2" xfId="2" xr:uid="{00000000-0005-0000-0000-000001000000}"/>
    <cellStyle name="Normalno 3 3" xfId="3" xr:uid="{00000000-0005-0000-0000-000002000000}"/>
    <cellStyle name="Obično_List7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19050</xdr:rowOff>
    </xdr:from>
    <xdr:to>
      <xdr:col>4</xdr:col>
      <xdr:colOff>28575</xdr:colOff>
      <xdr:row>3</xdr:row>
      <xdr:rowOff>9525</xdr:rowOff>
    </xdr:to>
    <xdr:pic>
      <xdr:nvPicPr>
        <xdr:cNvPr id="2" name="Picture 1" descr="Regos500p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50"/>
          <a:ext cx="2362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opLeftCell="A8" workbookViewId="0">
      <selection activeCell="D16" sqref="D16"/>
    </sheetView>
  </sheetViews>
  <sheetFormatPr defaultRowHeight="15" x14ac:dyDescent="0.25"/>
  <sheetData>
    <row r="1" spans="1:15" x14ac:dyDescent="0.25">
      <c r="A1" s="4"/>
      <c r="B1" s="5"/>
      <c r="C1" s="5"/>
      <c r="D1" s="5"/>
      <c r="E1" s="4"/>
      <c r="F1" s="4"/>
      <c r="G1" s="4"/>
      <c r="H1" s="6"/>
      <c r="I1" s="6"/>
      <c r="J1" s="6"/>
      <c r="K1" s="6"/>
      <c r="L1" s="7"/>
    </row>
    <row r="2" spans="1:15" ht="15.75" x14ac:dyDescent="0.25">
      <c r="A2" s="4"/>
      <c r="B2" s="5"/>
      <c r="C2" s="5"/>
      <c r="D2" s="5"/>
      <c r="E2" s="4"/>
      <c r="F2" s="4"/>
      <c r="G2" s="4"/>
      <c r="H2" s="6"/>
      <c r="I2" s="6"/>
      <c r="J2" s="6"/>
      <c r="K2" s="6"/>
      <c r="L2" s="194"/>
      <c r="M2" s="194"/>
      <c r="N2" s="6"/>
    </row>
    <row r="3" spans="1:15" x14ac:dyDescent="0.25">
      <c r="A3" s="4"/>
      <c r="B3" s="5"/>
      <c r="C3" s="5"/>
      <c r="D3" s="5"/>
      <c r="E3" s="4"/>
      <c r="F3" s="4"/>
      <c r="G3" s="4"/>
      <c r="H3" s="6"/>
      <c r="I3" s="6"/>
      <c r="J3" s="6"/>
      <c r="K3" s="6"/>
      <c r="L3" s="7"/>
      <c r="M3" s="6"/>
      <c r="N3" s="6"/>
    </row>
    <row r="4" spans="1:15" ht="18.75" x14ac:dyDescent="0.3">
      <c r="A4" s="4"/>
      <c r="B4" s="5"/>
      <c r="C4" s="5"/>
      <c r="D4" s="5"/>
      <c r="E4" s="4"/>
      <c r="F4" s="4"/>
      <c r="G4" s="4"/>
      <c r="H4" s="6"/>
      <c r="I4" s="6"/>
      <c r="J4" s="6"/>
      <c r="K4" s="8"/>
      <c r="L4" s="197"/>
      <c r="M4" s="197"/>
      <c r="N4" s="6"/>
    </row>
    <row r="5" spans="1:15" ht="25.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ht="41.2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99"/>
      <c r="M6" s="199"/>
      <c r="N6" s="9"/>
    </row>
    <row r="7" spans="1:15" ht="25.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25.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 t="s">
        <v>189</v>
      </c>
      <c r="M8" s="9"/>
      <c r="N8" s="9"/>
    </row>
    <row r="9" spans="1:15" ht="25.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5" ht="25.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 ht="22.5" customHeight="1" x14ac:dyDescent="0.3">
      <c r="A11" s="198" t="s">
        <v>195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18.75" x14ac:dyDescent="0.3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5" ht="18.75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ht="18.75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5" ht="25.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5" ht="25.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25.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5.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25.5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1" spans="1:14" ht="15.75" customHeight="1" x14ac:dyDescent="0.3">
      <c r="A21" s="196" t="s">
        <v>196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</row>
  </sheetData>
  <mergeCells count="6">
    <mergeCell ref="L2:M2"/>
    <mergeCell ref="A12:N12"/>
    <mergeCell ref="A21:N21"/>
    <mergeCell ref="L4:M4"/>
    <mergeCell ref="A11:O11"/>
    <mergeCell ref="L6:M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topLeftCell="A11" zoomScale="90" zoomScaleNormal="90" workbookViewId="0">
      <selection activeCell="F35" sqref="F35"/>
    </sheetView>
  </sheetViews>
  <sheetFormatPr defaultRowHeight="15" x14ac:dyDescent="0.25"/>
  <cols>
    <col min="1" max="1" width="9.140625" style="82"/>
    <col min="6" max="6" width="20" customWidth="1"/>
    <col min="7" max="7" width="23" customWidth="1"/>
    <col min="8" max="9" width="22" customWidth="1"/>
    <col min="10" max="10" width="23" customWidth="1"/>
    <col min="11" max="12" width="14.28515625" customWidth="1"/>
  </cols>
  <sheetData>
    <row r="1" spans="1:12" ht="37.5" customHeight="1" x14ac:dyDescent="0.25">
      <c r="B1" s="200" t="s">
        <v>203</v>
      </c>
      <c r="C1" s="200"/>
      <c r="D1" s="200"/>
      <c r="E1" s="200"/>
      <c r="F1" s="200"/>
      <c r="G1" s="200"/>
      <c r="H1" s="200"/>
      <c r="I1" s="200"/>
      <c r="J1" s="200"/>
      <c r="K1" s="200"/>
      <c r="L1" s="128"/>
    </row>
    <row r="2" spans="1:12" ht="37.5" customHeight="1" x14ac:dyDescent="0.25">
      <c r="B2" s="134"/>
      <c r="C2" s="134"/>
      <c r="D2" s="134"/>
      <c r="E2" s="134"/>
      <c r="F2" s="200" t="s">
        <v>163</v>
      </c>
      <c r="G2" s="200"/>
      <c r="H2" s="200"/>
      <c r="I2" s="200"/>
      <c r="J2" s="134"/>
      <c r="K2" s="134"/>
      <c r="L2" s="134"/>
    </row>
    <row r="3" spans="1:12" ht="37.5" customHeight="1" x14ac:dyDescent="0.25">
      <c r="B3" s="78"/>
      <c r="C3" s="78"/>
      <c r="D3" s="200" t="s">
        <v>174</v>
      </c>
      <c r="E3" s="200"/>
      <c r="F3" s="200"/>
      <c r="G3" s="200"/>
      <c r="H3" s="200"/>
      <c r="I3" s="200"/>
      <c r="J3" s="200"/>
      <c r="K3" s="78"/>
      <c r="L3" s="128"/>
    </row>
    <row r="4" spans="1:12" ht="25.5" customHeight="1" x14ac:dyDescent="0.25">
      <c r="B4" s="203" t="s">
        <v>172</v>
      </c>
      <c r="C4" s="203"/>
      <c r="D4" s="203"/>
      <c r="E4" s="203"/>
      <c r="F4" s="203"/>
      <c r="G4" s="203"/>
      <c r="H4" s="203"/>
      <c r="I4" s="203"/>
      <c r="J4" s="203"/>
      <c r="K4" s="203"/>
      <c r="L4" s="130"/>
    </row>
    <row r="5" spans="1:12" ht="35.25" customHeight="1" x14ac:dyDescent="0.25">
      <c r="A5" s="216" t="s">
        <v>17</v>
      </c>
      <c r="B5" s="217"/>
      <c r="C5" s="217"/>
      <c r="D5" s="217"/>
      <c r="E5" s="217"/>
      <c r="F5" s="218"/>
      <c r="G5" s="38" t="s">
        <v>193</v>
      </c>
      <c r="H5" s="38" t="s">
        <v>197</v>
      </c>
      <c r="I5" s="38" t="s">
        <v>199</v>
      </c>
      <c r="J5" s="38" t="s">
        <v>202</v>
      </c>
      <c r="K5" s="38" t="s">
        <v>175</v>
      </c>
      <c r="L5" s="38" t="s">
        <v>176</v>
      </c>
    </row>
    <row r="6" spans="1:12" ht="17.25" customHeight="1" x14ac:dyDescent="0.25">
      <c r="A6" s="209">
        <v>1</v>
      </c>
      <c r="B6" s="209"/>
      <c r="C6" s="209"/>
      <c r="D6" s="209"/>
      <c r="E6" s="209"/>
      <c r="F6" s="209"/>
      <c r="G6" s="38">
        <v>2</v>
      </c>
      <c r="H6" s="38">
        <v>3</v>
      </c>
      <c r="I6" s="38">
        <v>4</v>
      </c>
      <c r="J6" s="38">
        <v>5</v>
      </c>
      <c r="K6" s="38" t="s">
        <v>156</v>
      </c>
      <c r="L6" s="38" t="s">
        <v>155</v>
      </c>
    </row>
    <row r="7" spans="1:12" ht="18" customHeight="1" x14ac:dyDescent="0.25">
      <c r="A7" s="83">
        <v>6</v>
      </c>
      <c r="B7" s="204" t="s">
        <v>1</v>
      </c>
      <c r="C7" s="205"/>
      <c r="D7" s="205"/>
      <c r="E7" s="205"/>
      <c r="F7" s="206"/>
      <c r="G7" s="162">
        <f>+'Račun prihoda i rashoda'!F10</f>
        <v>5431267.46</v>
      </c>
      <c r="H7" s="162">
        <f>+'Račun prihoda i rashoda'!G10</f>
        <v>11406000</v>
      </c>
      <c r="I7" s="162">
        <f>+'Račun prihoda i rashoda'!H10</f>
        <v>11406000</v>
      </c>
      <c r="J7" s="162">
        <f>+'Račun prihoda i rashoda'!I10</f>
        <v>6222849.6599999992</v>
      </c>
      <c r="K7" s="162">
        <f>+J7/G7*100</f>
        <v>114.57453910767266</v>
      </c>
      <c r="L7" s="162">
        <f>+J7/I7*100</f>
        <v>54.55768595476065</v>
      </c>
    </row>
    <row r="8" spans="1:12" ht="18" customHeight="1" x14ac:dyDescent="0.25">
      <c r="A8" s="83">
        <v>7</v>
      </c>
      <c r="B8" s="84" t="s">
        <v>2</v>
      </c>
      <c r="C8" s="85"/>
      <c r="D8" s="85"/>
      <c r="E8" s="85"/>
      <c r="F8" s="85"/>
      <c r="G8" s="162">
        <v>0</v>
      </c>
      <c r="H8" s="162">
        <v>0</v>
      </c>
      <c r="I8" s="162">
        <v>0</v>
      </c>
      <c r="J8" s="162">
        <f t="shared" ref="J8" si="0">K8</f>
        <v>0</v>
      </c>
      <c r="K8" s="162">
        <v>0</v>
      </c>
      <c r="L8" s="162">
        <v>0</v>
      </c>
    </row>
    <row r="9" spans="1:12" ht="18" customHeight="1" x14ac:dyDescent="0.25">
      <c r="A9" s="210" t="s">
        <v>0</v>
      </c>
      <c r="B9" s="211"/>
      <c r="C9" s="211"/>
      <c r="D9" s="211"/>
      <c r="E9" s="211"/>
      <c r="F9" s="212"/>
      <c r="G9" s="163">
        <f>+G7+G8</f>
        <v>5431267.46</v>
      </c>
      <c r="H9" s="163">
        <f>+H7+H8</f>
        <v>11406000</v>
      </c>
      <c r="I9" s="163">
        <f>+I7+I8</f>
        <v>11406000</v>
      </c>
      <c r="J9" s="163">
        <f>+J7+J8</f>
        <v>6222849.6599999992</v>
      </c>
      <c r="K9" s="163">
        <f>+J9/G9*100</f>
        <v>114.57453910767266</v>
      </c>
      <c r="L9" s="163">
        <f>+J9/I9*100</f>
        <v>54.55768595476065</v>
      </c>
    </row>
    <row r="10" spans="1:12" ht="18" customHeight="1" x14ac:dyDescent="0.25">
      <c r="A10" s="83">
        <v>3</v>
      </c>
      <c r="B10" s="208" t="s">
        <v>4</v>
      </c>
      <c r="C10" s="205"/>
      <c r="D10" s="205"/>
      <c r="E10" s="205"/>
      <c r="F10" s="205"/>
      <c r="G10" s="162">
        <f>+'Račun prihoda i rashoda'!F34</f>
        <v>4696919.1499999994</v>
      </c>
      <c r="H10" s="162">
        <f>+'Račun prihoda i rashoda'!G34</f>
        <v>10882000</v>
      </c>
      <c r="I10" s="162">
        <f>+'Račun prihoda i rashoda'!H34</f>
        <v>10882000</v>
      </c>
      <c r="J10" s="162">
        <f>+'Račun prihoda i rashoda'!I34</f>
        <v>4805652.1100000003</v>
      </c>
      <c r="K10" s="187">
        <f t="shared" ref="K10:K11" si="1">+J10/G10*100</f>
        <v>102.31498470651769</v>
      </c>
      <c r="L10" s="187">
        <f t="shared" ref="L10:L11" si="2">+J10/I10*100</f>
        <v>44.161478680389635</v>
      </c>
    </row>
    <row r="11" spans="1:12" ht="18" customHeight="1" x14ac:dyDescent="0.25">
      <c r="A11" s="83">
        <v>4</v>
      </c>
      <c r="B11" s="207" t="s">
        <v>5</v>
      </c>
      <c r="C11" s="206"/>
      <c r="D11" s="206"/>
      <c r="E11" s="206"/>
      <c r="F11" s="206"/>
      <c r="G11" s="164">
        <f>+'Račun prihoda i rashoda'!F76</f>
        <v>49309.5</v>
      </c>
      <c r="H11" s="164">
        <f>+'Račun prihoda i rashoda'!G76</f>
        <v>463000</v>
      </c>
      <c r="I11" s="164">
        <f>+'Račun prihoda i rashoda'!H76</f>
        <v>463000</v>
      </c>
      <c r="J11" s="164">
        <f>+'Račun prihoda i rashoda'!I76</f>
        <v>66246.5</v>
      </c>
      <c r="K11" s="187">
        <f t="shared" si="1"/>
        <v>134.34835072349139</v>
      </c>
      <c r="L11" s="187">
        <f t="shared" si="2"/>
        <v>14.308099352051837</v>
      </c>
    </row>
    <row r="12" spans="1:12" ht="18" customHeight="1" x14ac:dyDescent="0.25">
      <c r="A12" s="135" t="s">
        <v>3</v>
      </c>
      <c r="B12" s="136"/>
      <c r="C12" s="136"/>
      <c r="D12" s="136"/>
      <c r="E12" s="136"/>
      <c r="F12" s="137"/>
      <c r="G12" s="163">
        <f>+G10+G11</f>
        <v>4746228.6499999994</v>
      </c>
      <c r="H12" s="163">
        <f>+H10+H11</f>
        <v>11345000</v>
      </c>
      <c r="I12" s="163">
        <f>+I10+I11</f>
        <v>11345000</v>
      </c>
      <c r="J12" s="163">
        <f>+J10+J11</f>
        <v>4871898.6100000003</v>
      </c>
      <c r="K12" s="163">
        <f>+J12/G12*100</f>
        <v>102.64778562659431</v>
      </c>
      <c r="L12" s="163">
        <f>+J12/I12*100</f>
        <v>42.943134508594099</v>
      </c>
    </row>
    <row r="13" spans="1:12" ht="18" customHeight="1" x14ac:dyDescent="0.25">
      <c r="A13" s="213" t="s">
        <v>6</v>
      </c>
      <c r="B13" s="214"/>
      <c r="C13" s="214"/>
      <c r="D13" s="214"/>
      <c r="E13" s="214"/>
      <c r="F13" s="215"/>
      <c r="G13" s="163">
        <f>+G9-G12</f>
        <v>685038.81000000052</v>
      </c>
      <c r="H13" s="163">
        <f>+H9-H12</f>
        <v>61000</v>
      </c>
      <c r="I13" s="163">
        <f>+I9-I12</f>
        <v>61000</v>
      </c>
      <c r="J13" s="163">
        <f>+J9-J12</f>
        <v>1350951.0499999989</v>
      </c>
      <c r="K13" s="163">
        <f>+J13/G13*100</f>
        <v>197.20795818852918</v>
      </c>
      <c r="L13" s="163">
        <f>+J13/I13*100</f>
        <v>2214.6738524590146</v>
      </c>
    </row>
    <row r="14" spans="1:12" ht="15.75" x14ac:dyDescent="0.25">
      <c r="B14" s="39"/>
      <c r="C14" s="40"/>
      <c r="D14" s="40"/>
      <c r="E14" s="40"/>
      <c r="F14" s="40"/>
      <c r="G14" s="41"/>
      <c r="H14" s="41"/>
      <c r="I14" s="41"/>
      <c r="J14" s="41"/>
      <c r="K14" s="41"/>
      <c r="L14" s="41"/>
    </row>
    <row r="15" spans="1:12" ht="15.75" x14ac:dyDescent="0.25">
      <c r="B15" s="133"/>
      <c r="C15" s="40"/>
      <c r="D15" s="40"/>
      <c r="E15" s="40"/>
      <c r="F15" s="40"/>
      <c r="G15" s="41"/>
      <c r="H15" s="41"/>
      <c r="I15" s="41"/>
      <c r="J15" s="41"/>
      <c r="K15" s="41"/>
      <c r="L15" s="41"/>
    </row>
    <row r="16" spans="1:12" ht="27.75" customHeight="1" x14ac:dyDescent="0.25">
      <c r="B16" s="201" t="s">
        <v>173</v>
      </c>
      <c r="C16" s="202"/>
      <c r="D16" s="202"/>
      <c r="E16" s="202"/>
      <c r="F16" s="202"/>
      <c r="G16" s="202"/>
      <c r="H16" s="202"/>
      <c r="I16" s="202"/>
      <c r="J16" s="202"/>
      <c r="K16" s="202"/>
      <c r="L16" s="129"/>
    </row>
    <row r="17" spans="1:12" ht="2.25" customHeight="1" x14ac:dyDescent="0.25">
      <c r="B17" s="39"/>
      <c r="C17" s="40"/>
      <c r="D17" s="40"/>
      <c r="E17" s="40"/>
      <c r="F17" s="40"/>
      <c r="G17" s="41"/>
      <c r="H17" s="41"/>
      <c r="I17" s="41"/>
      <c r="J17" s="41"/>
      <c r="K17" s="41"/>
      <c r="L17" s="41"/>
    </row>
    <row r="18" spans="1:12" ht="35.25" customHeight="1" x14ac:dyDescent="0.25">
      <c r="A18" s="216" t="s">
        <v>17</v>
      </c>
      <c r="B18" s="217"/>
      <c r="C18" s="217"/>
      <c r="D18" s="217"/>
      <c r="E18" s="217"/>
      <c r="F18" s="218"/>
      <c r="G18" s="38" t="s">
        <v>193</v>
      </c>
      <c r="H18" s="38" t="s">
        <v>197</v>
      </c>
      <c r="I18" s="38" t="s">
        <v>199</v>
      </c>
      <c r="J18" s="38" t="s">
        <v>202</v>
      </c>
      <c r="K18" s="38" t="s">
        <v>176</v>
      </c>
      <c r="L18" s="38" t="s">
        <v>176</v>
      </c>
    </row>
    <row r="19" spans="1:12" ht="17.25" customHeight="1" x14ac:dyDescent="0.25">
      <c r="A19" s="209">
        <v>1</v>
      </c>
      <c r="B19" s="209"/>
      <c r="C19" s="209"/>
      <c r="D19" s="209"/>
      <c r="E19" s="209"/>
      <c r="F19" s="209"/>
      <c r="G19" s="38">
        <v>2</v>
      </c>
      <c r="H19" s="38">
        <v>3</v>
      </c>
      <c r="I19" s="38">
        <v>4</v>
      </c>
      <c r="J19" s="38">
        <v>5</v>
      </c>
      <c r="K19" s="38" t="s">
        <v>156</v>
      </c>
      <c r="L19" s="38" t="s">
        <v>157</v>
      </c>
    </row>
    <row r="20" spans="1:12" ht="18" customHeight="1" x14ac:dyDescent="0.25">
      <c r="A20" s="83">
        <v>8</v>
      </c>
      <c r="B20" s="224" t="s">
        <v>7</v>
      </c>
      <c r="C20" s="224"/>
      <c r="D20" s="224"/>
      <c r="E20" s="224"/>
      <c r="F20" s="225"/>
      <c r="G20" s="164">
        <v>0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</row>
    <row r="21" spans="1:12" ht="18" customHeight="1" x14ac:dyDescent="0.25">
      <c r="A21" s="83">
        <v>5</v>
      </c>
      <c r="B21" s="224" t="s">
        <v>8</v>
      </c>
      <c r="C21" s="226"/>
      <c r="D21" s="226"/>
      <c r="E21" s="226"/>
      <c r="F21" s="226"/>
      <c r="G21" s="164">
        <v>0</v>
      </c>
      <c r="H21" s="164">
        <v>0</v>
      </c>
      <c r="I21" s="164">
        <v>0</v>
      </c>
      <c r="J21" s="164">
        <v>0</v>
      </c>
      <c r="K21" s="164">
        <v>0</v>
      </c>
      <c r="L21" s="164">
        <v>0</v>
      </c>
    </row>
    <row r="22" spans="1:12" ht="18" customHeight="1" x14ac:dyDescent="0.25">
      <c r="A22" s="213" t="s">
        <v>162</v>
      </c>
      <c r="B22" s="214"/>
      <c r="C22" s="214"/>
      <c r="D22" s="214"/>
      <c r="E22" s="214"/>
      <c r="F22" s="215"/>
      <c r="G22" s="163">
        <v>0</v>
      </c>
      <c r="H22" s="163">
        <v>0</v>
      </c>
      <c r="I22" s="163">
        <v>0</v>
      </c>
      <c r="J22" s="163">
        <v>0</v>
      </c>
      <c r="K22" s="163">
        <v>0</v>
      </c>
      <c r="L22" s="163">
        <v>0</v>
      </c>
    </row>
    <row r="23" spans="1:12" ht="18" customHeight="1" x14ac:dyDescent="0.25">
      <c r="A23" s="83"/>
      <c r="B23" s="222" t="s">
        <v>26</v>
      </c>
      <c r="C23" s="222"/>
      <c r="D23" s="222"/>
      <c r="E23" s="222"/>
      <c r="F23" s="223"/>
      <c r="G23" s="162">
        <v>24017333.809999999</v>
      </c>
      <c r="H23" s="162">
        <v>24058234</v>
      </c>
      <c r="I23" s="162">
        <v>24058234</v>
      </c>
      <c r="J23" s="162">
        <v>25158691.870000001</v>
      </c>
      <c r="K23" s="162">
        <f>+J23/G23*100</f>
        <v>104.75222632549155</v>
      </c>
      <c r="L23" s="162">
        <f>+J23/I23*100</f>
        <v>104.57414234976683</v>
      </c>
    </row>
    <row r="24" spans="1:12" ht="18" customHeight="1" x14ac:dyDescent="0.25">
      <c r="A24" s="81"/>
      <c r="B24" s="222" t="s">
        <v>192</v>
      </c>
      <c r="C24" s="222"/>
      <c r="D24" s="222"/>
      <c r="E24" s="222"/>
      <c r="F24" s="223"/>
      <c r="G24" s="162">
        <v>-24702372.620000001</v>
      </c>
      <c r="H24" s="162">
        <v>-24119234</v>
      </c>
      <c r="I24" s="162">
        <v>-24119234</v>
      </c>
      <c r="J24" s="162">
        <v>-26509642.920000002</v>
      </c>
      <c r="K24" s="162">
        <f>+J24/G24*100</f>
        <v>107.31618103168262</v>
      </c>
      <c r="L24" s="162">
        <f>+J24/I24*100</f>
        <v>109.91079948890584</v>
      </c>
    </row>
    <row r="25" spans="1:12" ht="18" customHeight="1" x14ac:dyDescent="0.25">
      <c r="A25" s="213" t="s">
        <v>9</v>
      </c>
      <c r="B25" s="214"/>
      <c r="C25" s="214"/>
      <c r="D25" s="214"/>
      <c r="E25" s="214"/>
      <c r="F25" s="215"/>
      <c r="G25" s="163">
        <f>-G13</f>
        <v>-685038.81000000052</v>
      </c>
      <c r="H25" s="163">
        <f>-H13</f>
        <v>-61000</v>
      </c>
      <c r="I25" s="163">
        <f>-I13</f>
        <v>-61000</v>
      </c>
      <c r="J25" s="163">
        <f>-J13</f>
        <v>-1350951.0499999989</v>
      </c>
      <c r="K25" s="163">
        <v>0</v>
      </c>
      <c r="L25" s="163">
        <v>0</v>
      </c>
    </row>
    <row r="26" spans="1:12" ht="18" customHeight="1" x14ac:dyDescent="0.25">
      <c r="A26" s="219" t="s">
        <v>10</v>
      </c>
      <c r="B26" s="220"/>
      <c r="C26" s="220"/>
      <c r="D26" s="220"/>
      <c r="E26" s="220"/>
      <c r="F26" s="221"/>
      <c r="G26" s="163"/>
      <c r="H26" s="163"/>
      <c r="I26" s="163"/>
      <c r="J26" s="163"/>
      <c r="K26" s="163">
        <v>0</v>
      </c>
      <c r="L26" s="163">
        <v>0</v>
      </c>
    </row>
    <row r="27" spans="1:12" ht="18" customHeight="1" x14ac:dyDescent="0.25">
      <c r="B27" s="35"/>
      <c r="C27" s="36"/>
      <c r="D27" s="36"/>
      <c r="E27" s="36"/>
      <c r="F27" s="36"/>
      <c r="G27" s="37"/>
      <c r="H27" s="37"/>
      <c r="I27" s="37"/>
      <c r="J27" s="37"/>
      <c r="K27" s="37"/>
      <c r="L27" s="37"/>
    </row>
    <row r="29" spans="1:12" x14ac:dyDescent="0.25">
      <c r="G29" s="1"/>
      <c r="H29" s="132"/>
      <c r="J29" s="1"/>
      <c r="K29" s="1"/>
    </row>
    <row r="30" spans="1:12" x14ac:dyDescent="0.25">
      <c r="G30" s="1"/>
      <c r="H30" s="132"/>
      <c r="I30" s="132"/>
      <c r="J30" s="1"/>
      <c r="K30" s="1"/>
    </row>
    <row r="31" spans="1:12" x14ac:dyDescent="0.25">
      <c r="G31" s="1"/>
      <c r="H31" s="1"/>
      <c r="I31" s="132"/>
      <c r="J31" s="1"/>
      <c r="K31" s="1"/>
    </row>
    <row r="32" spans="1:12" x14ac:dyDescent="0.25">
      <c r="G32" s="1"/>
      <c r="H32" s="132"/>
      <c r="I32" s="132"/>
      <c r="J32" s="1"/>
      <c r="K32" s="1"/>
    </row>
    <row r="33" spans="7:11" x14ac:dyDescent="0.25">
      <c r="G33" s="1"/>
      <c r="H33" s="132"/>
      <c r="I33" s="132"/>
      <c r="J33" s="1"/>
      <c r="K33" s="1"/>
    </row>
    <row r="34" spans="7:11" x14ac:dyDescent="0.25">
      <c r="G34" s="1"/>
      <c r="H34" s="131"/>
      <c r="I34" s="131"/>
      <c r="J34" s="1"/>
      <c r="K34" s="1"/>
    </row>
    <row r="35" spans="7:11" x14ac:dyDescent="0.25">
      <c r="G35" s="1"/>
      <c r="H35" s="131"/>
      <c r="I35" s="131"/>
      <c r="J35" s="131"/>
    </row>
    <row r="36" spans="7:11" x14ac:dyDescent="0.25">
      <c r="G36" s="1"/>
    </row>
    <row r="37" spans="7:11" x14ac:dyDescent="0.25">
      <c r="G37" s="1"/>
    </row>
  </sheetData>
  <mergeCells count="21">
    <mergeCell ref="A18:F18"/>
    <mergeCell ref="A25:F25"/>
    <mergeCell ref="A26:F26"/>
    <mergeCell ref="A22:F22"/>
    <mergeCell ref="A19:F19"/>
    <mergeCell ref="B23:F23"/>
    <mergeCell ref="B24:F24"/>
    <mergeCell ref="B20:F20"/>
    <mergeCell ref="B21:F21"/>
    <mergeCell ref="B1:K1"/>
    <mergeCell ref="D3:J3"/>
    <mergeCell ref="B16:K16"/>
    <mergeCell ref="B4:K4"/>
    <mergeCell ref="B7:F7"/>
    <mergeCell ref="B11:F11"/>
    <mergeCell ref="B10:F10"/>
    <mergeCell ref="F2:I2"/>
    <mergeCell ref="A6:F6"/>
    <mergeCell ref="A9:F9"/>
    <mergeCell ref="A13:F13"/>
    <mergeCell ref="A5:F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7"/>
  <sheetViews>
    <sheetView topLeftCell="A86" zoomScale="106" zoomScaleNormal="106" workbookViewId="0">
      <selection activeCell="J82" sqref="J82"/>
    </sheetView>
  </sheetViews>
  <sheetFormatPr defaultRowHeight="15" x14ac:dyDescent="0.25"/>
  <cols>
    <col min="1" max="1" width="7.42578125" style="16" bestFit="1" customWidth="1"/>
    <col min="2" max="2" width="8.85546875" style="16" customWidth="1"/>
    <col min="3" max="3" width="12" style="16" customWidth="1"/>
    <col min="4" max="4" width="8.28515625" style="170" customWidth="1"/>
    <col min="5" max="5" width="68.5703125" style="16" customWidth="1"/>
    <col min="6" max="6" width="17" style="16" customWidth="1"/>
    <col min="7" max="8" width="16.85546875" style="16" customWidth="1"/>
    <col min="9" max="9" width="17" style="16" customWidth="1"/>
    <col min="10" max="11" width="10" style="16" customWidth="1"/>
    <col min="12" max="12" width="9.140625" style="16"/>
    <col min="13" max="13" width="12.42578125" style="16" bestFit="1" customWidth="1"/>
    <col min="14" max="14" width="13.5703125" style="16" bestFit="1" customWidth="1"/>
    <col min="15" max="16384" width="9.140625" style="16"/>
  </cols>
  <sheetData>
    <row r="1" spans="1:11" ht="18" customHeight="1" x14ac:dyDescent="0.25">
      <c r="A1" s="227" t="s">
        <v>177</v>
      </c>
      <c r="B1" s="227"/>
      <c r="C1" s="227"/>
      <c r="D1" s="227"/>
      <c r="E1" s="227"/>
      <c r="F1" s="227"/>
      <c r="G1" s="227"/>
      <c r="H1" s="227"/>
      <c r="I1" s="227"/>
    </row>
    <row r="2" spans="1:11" ht="18.75" x14ac:dyDescent="0.25">
      <c r="A2" s="68"/>
      <c r="B2" s="68"/>
      <c r="C2" s="68"/>
      <c r="D2" s="68"/>
      <c r="E2" s="68"/>
      <c r="F2" s="68"/>
      <c r="G2" s="69"/>
      <c r="H2" s="69"/>
      <c r="I2" s="69"/>
    </row>
    <row r="3" spans="1:11" ht="18" customHeight="1" x14ac:dyDescent="0.25">
      <c r="A3" s="227" t="s">
        <v>178</v>
      </c>
      <c r="B3" s="236"/>
      <c r="C3" s="236"/>
      <c r="D3" s="236"/>
      <c r="E3" s="236"/>
      <c r="F3" s="236"/>
      <c r="G3" s="236"/>
      <c r="H3" s="236"/>
      <c r="I3" s="236"/>
    </row>
    <row r="4" spans="1:11" ht="18.75" x14ac:dyDescent="0.25">
      <c r="A4" s="68"/>
      <c r="B4" s="68"/>
      <c r="C4" s="68"/>
      <c r="D4" s="68"/>
      <c r="E4" s="68"/>
      <c r="F4" s="68"/>
      <c r="G4" s="69"/>
      <c r="H4" s="69"/>
      <c r="I4" s="69"/>
    </row>
    <row r="5" spans="1:11" ht="15.75" x14ac:dyDescent="0.25">
      <c r="A5" s="227" t="s">
        <v>179</v>
      </c>
      <c r="B5" s="237"/>
      <c r="C5" s="237"/>
      <c r="D5" s="237"/>
      <c r="E5" s="237"/>
      <c r="F5" s="237"/>
      <c r="G5" s="237"/>
      <c r="H5" s="237"/>
      <c r="I5" s="237"/>
    </row>
    <row r="6" spans="1:11" ht="18.75" x14ac:dyDescent="0.25">
      <c r="A6" s="68"/>
      <c r="B6" s="68"/>
      <c r="C6" s="68"/>
      <c r="D6" s="68"/>
      <c r="E6" s="68"/>
      <c r="F6" s="68"/>
      <c r="G6" s="69"/>
      <c r="H6" s="69"/>
      <c r="I6" s="69"/>
    </row>
    <row r="7" spans="1:11" ht="47.25" x14ac:dyDescent="0.25">
      <c r="A7" s="228" t="s">
        <v>17</v>
      </c>
      <c r="B7" s="229"/>
      <c r="C7" s="229"/>
      <c r="D7" s="229"/>
      <c r="E7" s="230"/>
      <c r="F7" s="38" t="s">
        <v>193</v>
      </c>
      <c r="G7" s="38" t="s">
        <v>197</v>
      </c>
      <c r="H7" s="38" t="s">
        <v>199</v>
      </c>
      <c r="I7" s="38" t="s">
        <v>200</v>
      </c>
      <c r="J7" s="38" t="s">
        <v>175</v>
      </c>
      <c r="K7" s="38" t="s">
        <v>175</v>
      </c>
    </row>
    <row r="8" spans="1:11" x14ac:dyDescent="0.25">
      <c r="A8" s="235">
        <v>1</v>
      </c>
      <c r="B8" s="235"/>
      <c r="C8" s="235"/>
      <c r="D8" s="235"/>
      <c r="E8" s="235"/>
      <c r="F8" s="70">
        <v>2</v>
      </c>
      <c r="G8" s="71">
        <v>3</v>
      </c>
      <c r="H8" s="71">
        <v>4</v>
      </c>
      <c r="I8" s="71">
        <v>5</v>
      </c>
      <c r="J8" s="70" t="s">
        <v>156</v>
      </c>
      <c r="K8" s="72" t="s">
        <v>155</v>
      </c>
    </row>
    <row r="9" spans="1:11" x14ac:dyDescent="0.25">
      <c r="A9" s="234" t="s">
        <v>186</v>
      </c>
      <c r="B9" s="234"/>
      <c r="C9" s="234"/>
      <c r="D9" s="234"/>
      <c r="E9" s="234"/>
      <c r="F9" s="189">
        <f>+F10</f>
        <v>5431267.46</v>
      </c>
      <c r="G9" s="190">
        <f>+G10</f>
        <v>11406000</v>
      </c>
      <c r="H9" s="190">
        <f>+H10</f>
        <v>11406000</v>
      </c>
      <c r="I9" s="190">
        <f>+I10</f>
        <v>6222849.6599999992</v>
      </c>
      <c r="J9" s="189">
        <f>+I9/F9*100</f>
        <v>114.57453910767266</v>
      </c>
      <c r="K9" s="190">
        <f>+I9/H9*100</f>
        <v>54.55768595476065</v>
      </c>
    </row>
    <row r="10" spans="1:11" ht="15.75" customHeight="1" x14ac:dyDescent="0.25">
      <c r="A10" s="17">
        <v>6</v>
      </c>
      <c r="B10" s="17"/>
      <c r="C10" s="17"/>
      <c r="D10" s="168"/>
      <c r="E10" s="17" t="s">
        <v>11</v>
      </c>
      <c r="F10" s="165">
        <f>+F11+F15+F18+F21</f>
        <v>5431267.46</v>
      </c>
      <c r="G10" s="165">
        <f>+G11+G15+G18+G21</f>
        <v>11406000</v>
      </c>
      <c r="H10" s="165">
        <f>+H11+H15+H18+H21</f>
        <v>11406000</v>
      </c>
      <c r="I10" s="165">
        <f>+I11+I15+I18+I21</f>
        <v>6222849.6599999992</v>
      </c>
      <c r="J10" s="176">
        <f>+I10/F10*100</f>
        <v>114.57453910767266</v>
      </c>
      <c r="K10" s="176">
        <f>+I10/H10*100</f>
        <v>54.55768595476065</v>
      </c>
    </row>
    <row r="11" spans="1:11" x14ac:dyDescent="0.25">
      <c r="A11" s="17"/>
      <c r="B11" s="17">
        <v>63</v>
      </c>
      <c r="C11" s="17"/>
      <c r="D11" s="168"/>
      <c r="E11" s="17" t="s">
        <v>24</v>
      </c>
      <c r="F11" s="165">
        <f>+F12</f>
        <v>1579.5</v>
      </c>
      <c r="G11" s="165">
        <v>5000</v>
      </c>
      <c r="H11" s="165">
        <v>5000</v>
      </c>
      <c r="I11" s="165">
        <f>+I12</f>
        <v>1237.5</v>
      </c>
      <c r="J11" s="176">
        <f>+I11/F11*100</f>
        <v>78.347578347578349</v>
      </c>
      <c r="K11" s="176">
        <f>+I11/H11*100</f>
        <v>24.75</v>
      </c>
    </row>
    <row r="12" spans="1:11" x14ac:dyDescent="0.25">
      <c r="A12" s="18"/>
      <c r="B12" s="18"/>
      <c r="C12" s="18">
        <v>632</v>
      </c>
      <c r="D12" s="169"/>
      <c r="E12" s="18" t="s">
        <v>154</v>
      </c>
      <c r="F12" s="166">
        <f>+F13+F14</f>
        <v>1579.5</v>
      </c>
      <c r="G12" s="166"/>
      <c r="H12" s="166"/>
      <c r="I12" s="166">
        <f>+I13+I14</f>
        <v>1237.5</v>
      </c>
      <c r="J12" s="177">
        <f t="shared" ref="J12" si="0">+I12/F12*100</f>
        <v>78.347578347578349</v>
      </c>
      <c r="K12" s="177"/>
    </row>
    <row r="13" spans="1:11" x14ac:dyDescent="0.25">
      <c r="A13" s="18"/>
      <c r="B13" s="18"/>
      <c r="C13" s="18"/>
      <c r="D13" s="173">
        <v>6323</v>
      </c>
      <c r="E13" s="18" t="s">
        <v>153</v>
      </c>
      <c r="F13" s="166">
        <v>1579.5</v>
      </c>
      <c r="G13" s="166"/>
      <c r="H13" s="166"/>
      <c r="I13" s="166">
        <v>1237.5</v>
      </c>
      <c r="J13" s="177">
        <f t="shared" ref="J13" si="1">+I13/F13*100</f>
        <v>78.347578347578349</v>
      </c>
      <c r="K13" s="177"/>
    </row>
    <row r="14" spans="1:11" hidden="1" x14ac:dyDescent="0.25">
      <c r="A14" s="18"/>
      <c r="B14" s="18"/>
      <c r="C14" s="18"/>
      <c r="D14" s="173"/>
      <c r="E14" s="18"/>
      <c r="F14" s="166"/>
      <c r="G14" s="166"/>
      <c r="H14" s="166"/>
      <c r="I14" s="166"/>
      <c r="J14" s="177"/>
      <c r="K14" s="177"/>
    </row>
    <row r="15" spans="1:11" ht="30" x14ac:dyDescent="0.25">
      <c r="A15" s="19"/>
      <c r="B15" s="19">
        <v>65</v>
      </c>
      <c r="C15" s="19"/>
      <c r="D15" s="86"/>
      <c r="E15" s="17" t="s">
        <v>136</v>
      </c>
      <c r="F15" s="167">
        <f>+F16</f>
        <v>5429146.4000000004</v>
      </c>
      <c r="G15" s="167">
        <v>11400000</v>
      </c>
      <c r="H15" s="167">
        <v>11400000</v>
      </c>
      <c r="I15" s="167">
        <f>+I16</f>
        <v>6221070.5999999996</v>
      </c>
      <c r="J15" s="176">
        <f>+I15/F15*100</f>
        <v>114.58653242432364</v>
      </c>
      <c r="K15" s="176">
        <f>+I15/H15*100</f>
        <v>54.570794736842096</v>
      </c>
    </row>
    <row r="16" spans="1:11" x14ac:dyDescent="0.25">
      <c r="A16" s="18"/>
      <c r="B16" s="18"/>
      <c r="C16" s="18">
        <v>652</v>
      </c>
      <c r="D16" s="169"/>
      <c r="E16" s="18" t="s">
        <v>152</v>
      </c>
      <c r="F16" s="166">
        <f>+F17</f>
        <v>5429146.4000000004</v>
      </c>
      <c r="G16" s="166"/>
      <c r="H16" s="166"/>
      <c r="I16" s="166">
        <f>+I17</f>
        <v>6221070.5999999996</v>
      </c>
      <c r="J16" s="177">
        <f t="shared" ref="J16:J17" si="2">+I16/F16*100</f>
        <v>114.58653242432364</v>
      </c>
      <c r="K16" s="177"/>
    </row>
    <row r="17" spans="1:11" x14ac:dyDescent="0.25">
      <c r="A17" s="18"/>
      <c r="B17" s="18"/>
      <c r="C17" s="18"/>
      <c r="D17" s="173">
        <v>6526</v>
      </c>
      <c r="E17" s="18" t="s">
        <v>151</v>
      </c>
      <c r="F17" s="166">
        <v>5429146.4000000004</v>
      </c>
      <c r="G17" s="166"/>
      <c r="H17" s="166"/>
      <c r="I17" s="166">
        <v>6221070.5999999996</v>
      </c>
      <c r="J17" s="177">
        <f t="shared" si="2"/>
        <v>114.58653242432364</v>
      </c>
      <c r="K17" s="177"/>
    </row>
    <row r="18" spans="1:11" ht="30" x14ac:dyDescent="0.25">
      <c r="A18" s="19"/>
      <c r="B18" s="19">
        <v>66</v>
      </c>
      <c r="C18" s="19"/>
      <c r="D18" s="86"/>
      <c r="E18" s="17" t="s">
        <v>137</v>
      </c>
      <c r="F18" s="167">
        <f t="shared" ref="F18:I19" si="3">+F19</f>
        <v>541.55999999999995</v>
      </c>
      <c r="G18" s="167">
        <v>1000</v>
      </c>
      <c r="H18" s="167">
        <v>1000</v>
      </c>
      <c r="I18" s="167">
        <f t="shared" si="3"/>
        <v>541.55999999999995</v>
      </c>
      <c r="J18" s="176">
        <f>+I18/F18*100</f>
        <v>100</v>
      </c>
      <c r="K18" s="176">
        <f>+I18/H18*100</f>
        <v>54.155999999999992</v>
      </c>
    </row>
    <row r="19" spans="1:11" x14ac:dyDescent="0.25">
      <c r="A19" s="18"/>
      <c r="B19" s="18"/>
      <c r="C19" s="18">
        <v>661</v>
      </c>
      <c r="D19" s="169"/>
      <c r="E19" s="18" t="s">
        <v>150</v>
      </c>
      <c r="F19" s="166">
        <f t="shared" si="3"/>
        <v>541.55999999999995</v>
      </c>
      <c r="G19" s="166"/>
      <c r="H19" s="166"/>
      <c r="I19" s="166">
        <f t="shared" si="3"/>
        <v>541.55999999999995</v>
      </c>
      <c r="J19" s="177">
        <f t="shared" ref="J19:J20" si="4">+I19/F19*100</f>
        <v>100</v>
      </c>
      <c r="K19" s="177"/>
    </row>
    <row r="20" spans="1:11" x14ac:dyDescent="0.25">
      <c r="A20" s="18"/>
      <c r="B20" s="18"/>
      <c r="C20" s="18"/>
      <c r="D20" s="173">
        <v>6615</v>
      </c>
      <c r="E20" s="18" t="s">
        <v>149</v>
      </c>
      <c r="F20" s="166">
        <v>541.55999999999995</v>
      </c>
      <c r="G20" s="166"/>
      <c r="H20" s="166"/>
      <c r="I20" s="166">
        <v>541.55999999999995</v>
      </c>
      <c r="J20" s="177">
        <f t="shared" si="4"/>
        <v>100</v>
      </c>
      <c r="K20" s="177"/>
    </row>
    <row r="21" spans="1:11" s="66" customFormat="1" hidden="1" x14ac:dyDescent="0.25">
      <c r="A21" s="19"/>
      <c r="B21" s="19">
        <v>67</v>
      </c>
      <c r="C21" s="19"/>
      <c r="D21" s="86"/>
      <c r="E21" s="65" t="s">
        <v>138</v>
      </c>
      <c r="F21" s="167">
        <f>+F22</f>
        <v>0</v>
      </c>
      <c r="G21" s="167"/>
      <c r="H21" s="167"/>
      <c r="I21" s="167">
        <f>+I22</f>
        <v>0</v>
      </c>
      <c r="J21" s="176" t="e">
        <f>+I21/F21*100</f>
        <v>#DIV/0!</v>
      </c>
      <c r="K21" s="176" t="e">
        <f>+I21/H21*100</f>
        <v>#DIV/0!</v>
      </c>
    </row>
    <row r="22" spans="1:11" ht="30" hidden="1" x14ac:dyDescent="0.25">
      <c r="A22" s="18"/>
      <c r="B22" s="18"/>
      <c r="C22" s="18">
        <v>671</v>
      </c>
      <c r="D22" s="169"/>
      <c r="E22" s="74" t="s">
        <v>148</v>
      </c>
      <c r="F22" s="166"/>
      <c r="G22" s="166"/>
      <c r="H22" s="166"/>
      <c r="I22" s="166"/>
      <c r="J22" s="177"/>
      <c r="K22" s="177"/>
    </row>
    <row r="23" spans="1:11" hidden="1" x14ac:dyDescent="0.25">
      <c r="A23" s="18"/>
      <c r="B23" s="18"/>
      <c r="C23" s="18"/>
      <c r="D23" s="173">
        <v>6711</v>
      </c>
      <c r="E23" s="74" t="s">
        <v>146</v>
      </c>
      <c r="F23" s="166"/>
      <c r="G23" s="166"/>
      <c r="H23" s="166"/>
      <c r="I23" s="166"/>
      <c r="J23" s="177"/>
      <c r="K23" s="177"/>
    </row>
    <row r="24" spans="1:11" ht="30" hidden="1" x14ac:dyDescent="0.25">
      <c r="A24" s="18"/>
      <c r="B24" s="18"/>
      <c r="C24" s="18"/>
      <c r="D24" s="173">
        <v>6712</v>
      </c>
      <c r="E24" s="74" t="s">
        <v>147</v>
      </c>
      <c r="F24" s="166"/>
      <c r="G24" s="166"/>
      <c r="H24" s="166"/>
      <c r="I24" s="166"/>
      <c r="J24" s="177"/>
      <c r="K24" s="177"/>
    </row>
    <row r="29" spans="1:11" x14ac:dyDescent="0.25">
      <c r="A29" s="238"/>
      <c r="B29" s="239"/>
      <c r="C29" s="239"/>
      <c r="D29" s="239"/>
      <c r="E29" s="239"/>
      <c r="F29" s="239"/>
      <c r="G29" s="239"/>
      <c r="H29" s="239"/>
      <c r="I29" s="239"/>
    </row>
    <row r="30" spans="1:11" x14ac:dyDescent="0.25">
      <c r="A30" s="75"/>
      <c r="B30" s="75"/>
      <c r="C30" s="140"/>
      <c r="D30" s="140"/>
      <c r="E30" s="75"/>
      <c r="F30" s="75"/>
      <c r="G30" s="21"/>
      <c r="H30" s="21"/>
      <c r="I30" s="21"/>
    </row>
    <row r="31" spans="1:11" ht="47.25" x14ac:dyDescent="0.25">
      <c r="A31" s="228" t="s">
        <v>17</v>
      </c>
      <c r="B31" s="229"/>
      <c r="C31" s="229"/>
      <c r="D31" s="229"/>
      <c r="E31" s="230"/>
      <c r="F31" s="38" t="s">
        <v>193</v>
      </c>
      <c r="G31" s="38" t="s">
        <v>197</v>
      </c>
      <c r="H31" s="38" t="s">
        <v>199</v>
      </c>
      <c r="I31" s="38" t="s">
        <v>200</v>
      </c>
      <c r="J31" s="38" t="s">
        <v>175</v>
      </c>
      <c r="K31" s="38" t="s">
        <v>175</v>
      </c>
    </row>
    <row r="32" spans="1:11" x14ac:dyDescent="0.25">
      <c r="A32" s="235">
        <v>1</v>
      </c>
      <c r="B32" s="235"/>
      <c r="C32" s="235"/>
      <c r="D32" s="235"/>
      <c r="E32" s="235"/>
      <c r="F32" s="70">
        <v>2</v>
      </c>
      <c r="G32" s="71">
        <v>3</v>
      </c>
      <c r="H32" s="71">
        <v>4</v>
      </c>
      <c r="I32" s="71">
        <v>5</v>
      </c>
      <c r="J32" s="70" t="s">
        <v>156</v>
      </c>
      <c r="K32" s="72" t="s">
        <v>155</v>
      </c>
    </row>
    <row r="33" spans="1:13" x14ac:dyDescent="0.25">
      <c r="A33" s="231" t="s">
        <v>187</v>
      </c>
      <c r="B33" s="232"/>
      <c r="C33" s="232"/>
      <c r="D33" s="232"/>
      <c r="E33" s="233"/>
      <c r="F33" s="188">
        <f>+F34+F76</f>
        <v>4746228.6499999994</v>
      </c>
      <c r="G33" s="188">
        <f t="shared" ref="G33:I33" si="5">+G34+G76</f>
        <v>11345000</v>
      </c>
      <c r="H33" s="188">
        <f t="shared" si="5"/>
        <v>11345000</v>
      </c>
      <c r="I33" s="188">
        <f t="shared" si="5"/>
        <v>4871898.6100000003</v>
      </c>
      <c r="J33" s="188">
        <f>+I33/F33*100</f>
        <v>102.64778562659431</v>
      </c>
      <c r="K33" s="188">
        <f>+I33/H33*100</f>
        <v>42.943134508594099</v>
      </c>
    </row>
    <row r="34" spans="1:13" ht="15.75" customHeight="1" x14ac:dyDescent="0.25">
      <c r="A34" s="17">
        <v>3</v>
      </c>
      <c r="B34" s="17"/>
      <c r="C34" s="17"/>
      <c r="D34" s="168"/>
      <c r="E34" s="17" t="s">
        <v>13</v>
      </c>
      <c r="F34" s="155">
        <f>+F35+F44+F71</f>
        <v>4696919.1499999994</v>
      </c>
      <c r="G34" s="155">
        <f>+G35+G44+G71</f>
        <v>10882000</v>
      </c>
      <c r="H34" s="155">
        <f>+H35+H44+H71</f>
        <v>10882000</v>
      </c>
      <c r="I34" s="155">
        <f>+I35+I44+I71</f>
        <v>4805652.1100000003</v>
      </c>
      <c r="J34" s="160">
        <f>+I34/F34*100</f>
        <v>102.31498470651769</v>
      </c>
      <c r="K34" s="160">
        <f>+I34/H34*100</f>
        <v>44.161478680389635</v>
      </c>
    </row>
    <row r="35" spans="1:13" x14ac:dyDescent="0.25">
      <c r="A35" s="20"/>
      <c r="B35" s="32">
        <v>31</v>
      </c>
      <c r="C35" s="32"/>
      <c r="D35" s="174"/>
      <c r="E35" s="31" t="s">
        <v>14</v>
      </c>
      <c r="F35" s="156">
        <f>+F36+F39+F41</f>
        <v>1090209.06</v>
      </c>
      <c r="G35" s="156">
        <f>+'II. POSEBNI DIO '!C15</f>
        <v>2570000</v>
      </c>
      <c r="H35" s="156">
        <f>+'II. POSEBNI DIO '!D15</f>
        <v>2570000</v>
      </c>
      <c r="I35" s="156">
        <f>+I36+I39+I41</f>
        <v>1076841.73</v>
      </c>
      <c r="J35" s="159">
        <f t="shared" ref="J35:J70" si="6">+I35/F35*100</f>
        <v>98.773874618139743</v>
      </c>
      <c r="K35" s="159">
        <f t="shared" ref="K35:K71" si="7">+I35/H35*100</f>
        <v>41.900456420233461</v>
      </c>
    </row>
    <row r="36" spans="1:13" x14ac:dyDescent="0.25">
      <c r="A36" s="19"/>
      <c r="B36" s="22"/>
      <c r="C36" s="22">
        <v>311</v>
      </c>
      <c r="D36" s="171"/>
      <c r="E36" s="23" t="s">
        <v>188</v>
      </c>
      <c r="F36" s="160">
        <f>+F37+F38</f>
        <v>801123.51</v>
      </c>
      <c r="G36" s="160"/>
      <c r="H36" s="160"/>
      <c r="I36" s="160">
        <f>+I37+I38</f>
        <v>899503.47</v>
      </c>
      <c r="J36" s="160">
        <f t="shared" si="6"/>
        <v>112.28024877212752</v>
      </c>
      <c r="K36" s="160"/>
    </row>
    <row r="37" spans="1:13" x14ac:dyDescent="0.25">
      <c r="A37" s="19"/>
      <c r="B37" s="24"/>
      <c r="C37" s="24"/>
      <c r="D37" s="24">
        <v>3111</v>
      </c>
      <c r="E37" s="25" t="s">
        <v>46</v>
      </c>
      <c r="F37" s="161">
        <v>800028.89</v>
      </c>
      <c r="G37" s="161"/>
      <c r="H37" s="161"/>
      <c r="I37" s="161">
        <f>+'II. POSEBNI DIO '!E16</f>
        <v>895790.63</v>
      </c>
      <c r="J37" s="161">
        <f t="shared" si="6"/>
        <v>111.96978524113048</v>
      </c>
      <c r="K37" s="160"/>
    </row>
    <row r="38" spans="1:13" x14ac:dyDescent="0.25">
      <c r="A38" s="19"/>
      <c r="B38" s="24"/>
      <c r="C38" s="24"/>
      <c r="D38" s="24">
        <v>3113</v>
      </c>
      <c r="E38" s="25" t="s">
        <v>48</v>
      </c>
      <c r="F38" s="161">
        <v>1094.6199999999999</v>
      </c>
      <c r="G38" s="161"/>
      <c r="H38" s="161"/>
      <c r="I38" s="161">
        <f>+'II. POSEBNI DIO '!E17</f>
        <v>3712.84</v>
      </c>
      <c r="J38" s="161">
        <f t="shared" si="6"/>
        <v>339.18985584038302</v>
      </c>
      <c r="K38" s="160"/>
    </row>
    <row r="39" spans="1:13" x14ac:dyDescent="0.25">
      <c r="A39" s="19"/>
      <c r="B39" s="22"/>
      <c r="C39" s="22">
        <v>312</v>
      </c>
      <c r="D39" s="171"/>
      <c r="E39" s="23" t="s">
        <v>49</v>
      </c>
      <c r="F39" s="160">
        <f>+F40</f>
        <v>156900.29999999999</v>
      </c>
      <c r="G39" s="160"/>
      <c r="H39" s="160"/>
      <c r="I39" s="160">
        <f>+I40</f>
        <v>28969.81</v>
      </c>
      <c r="J39" s="160">
        <f t="shared" si="6"/>
        <v>18.46383340248553</v>
      </c>
      <c r="K39" s="160"/>
    </row>
    <row r="40" spans="1:13" x14ac:dyDescent="0.25">
      <c r="A40" s="19"/>
      <c r="B40" s="24"/>
      <c r="D40" s="24">
        <v>3121</v>
      </c>
      <c r="E40" s="25" t="s">
        <v>49</v>
      </c>
      <c r="F40" s="161">
        <v>156900.29999999999</v>
      </c>
      <c r="G40" s="161"/>
      <c r="H40" s="161"/>
      <c r="I40" s="161">
        <f>+'II. POSEBNI DIO '!E18</f>
        <v>28969.81</v>
      </c>
      <c r="J40" s="161">
        <f t="shared" si="6"/>
        <v>18.46383340248553</v>
      </c>
      <c r="K40" s="160"/>
    </row>
    <row r="41" spans="1:13" x14ac:dyDescent="0.25">
      <c r="A41" s="19"/>
      <c r="B41" s="87"/>
      <c r="C41" s="87">
        <v>313</v>
      </c>
      <c r="D41" s="171"/>
      <c r="E41" s="23" t="s">
        <v>51</v>
      </c>
      <c r="F41" s="160">
        <f>+F42+F43</f>
        <v>132185.25</v>
      </c>
      <c r="G41" s="160"/>
      <c r="H41" s="160"/>
      <c r="I41" s="160">
        <f>+I42+I43</f>
        <v>148368.45000000001</v>
      </c>
      <c r="J41" s="160">
        <f t="shared" si="6"/>
        <v>112.24281831747491</v>
      </c>
      <c r="K41" s="160"/>
    </row>
    <row r="42" spans="1:13" x14ac:dyDescent="0.25">
      <c r="A42" s="19"/>
      <c r="B42" s="88"/>
      <c r="C42" s="88"/>
      <c r="D42" s="88">
        <v>3132</v>
      </c>
      <c r="E42" s="25" t="s">
        <v>53</v>
      </c>
      <c r="F42" s="161">
        <v>132185.25</v>
      </c>
      <c r="G42" s="161"/>
      <c r="H42" s="161"/>
      <c r="I42" s="161">
        <f>+'II. POSEBNI DIO '!E19</f>
        <v>148368.45000000001</v>
      </c>
      <c r="J42" s="161">
        <f t="shared" si="6"/>
        <v>112.24281831747491</v>
      </c>
      <c r="K42" s="160"/>
    </row>
    <row r="43" spans="1:13" hidden="1" x14ac:dyDescent="0.25">
      <c r="A43" s="19"/>
      <c r="B43" s="88"/>
      <c r="C43" s="88"/>
      <c r="D43" s="88">
        <v>3133</v>
      </c>
      <c r="E43" s="28" t="s">
        <v>55</v>
      </c>
      <c r="F43" s="161">
        <v>0</v>
      </c>
      <c r="G43" s="161"/>
      <c r="H43" s="161"/>
      <c r="I43" s="161">
        <f>+'II. POSEBNI DIO '!E20</f>
        <v>0</v>
      </c>
      <c r="J43" s="161">
        <v>0</v>
      </c>
      <c r="K43" s="160"/>
    </row>
    <row r="44" spans="1:13" x14ac:dyDescent="0.25">
      <c r="A44" s="20"/>
      <c r="B44" s="89">
        <v>32</v>
      </c>
      <c r="C44" s="89"/>
      <c r="D44" s="174"/>
      <c r="E44" s="20" t="s">
        <v>20</v>
      </c>
      <c r="F44" s="159">
        <f>+F45+F49+F55+F65</f>
        <v>3606710.0899999994</v>
      </c>
      <c r="G44" s="159">
        <f>+'II. POSEBNI DIO '!C12+'II. POSEBNI DIO '!C21+'II. POSEBNI DIO '!C55+'II. POSEBNI DIO '!C59+'II. POSEBNI DIO '!C63+'II. POSEBNI DIO '!C72</f>
        <v>8309500</v>
      </c>
      <c r="H44" s="159">
        <f>+'II. POSEBNI DIO '!D12+'II. POSEBNI DIO '!D21+'II. POSEBNI DIO '!D55+'II. POSEBNI DIO '!D59+'II. POSEBNI DIO '!D63+'II. POSEBNI DIO '!D72</f>
        <v>8309500</v>
      </c>
      <c r="I44" s="159">
        <f>+I45+I49+I55+I65</f>
        <v>3728810.3800000004</v>
      </c>
      <c r="J44" s="159">
        <f t="shared" si="6"/>
        <v>103.38536469395024</v>
      </c>
      <c r="K44" s="159">
        <f t="shared" si="7"/>
        <v>44.874064384138642</v>
      </c>
      <c r="M44" s="178"/>
    </row>
    <row r="45" spans="1:13" x14ac:dyDescent="0.25">
      <c r="A45" s="19"/>
      <c r="B45" s="26"/>
      <c r="C45" s="26">
        <v>321</v>
      </c>
      <c r="D45" s="171"/>
      <c r="E45" s="23" t="s">
        <v>56</v>
      </c>
      <c r="F45" s="160">
        <f>+F46+F47+F48</f>
        <v>22863.379999999997</v>
      </c>
      <c r="G45" s="160"/>
      <c r="H45" s="160"/>
      <c r="I45" s="160">
        <f>+I46+I47+I48</f>
        <v>24919.320000000003</v>
      </c>
      <c r="J45" s="160">
        <f t="shared" si="6"/>
        <v>108.99228373057706</v>
      </c>
      <c r="K45" s="160"/>
    </row>
    <row r="46" spans="1:13" x14ac:dyDescent="0.25">
      <c r="A46" s="19"/>
      <c r="B46" s="27"/>
      <c r="C46" s="27"/>
      <c r="D46" s="27">
        <v>3211</v>
      </c>
      <c r="E46" s="25" t="s">
        <v>58</v>
      </c>
      <c r="F46" s="161">
        <v>5783.28</v>
      </c>
      <c r="G46" s="161"/>
      <c r="H46" s="161"/>
      <c r="I46" s="161">
        <f>+'II. POSEBNI DIO '!E22+'II. POSEBNI DIO '!E56</f>
        <v>4334.3500000000004</v>
      </c>
      <c r="J46" s="161">
        <f t="shared" si="6"/>
        <v>74.946224287947345</v>
      </c>
      <c r="K46" s="160"/>
    </row>
    <row r="47" spans="1:13" x14ac:dyDescent="0.25">
      <c r="A47" s="19"/>
      <c r="B47" s="27"/>
      <c r="C47" s="27"/>
      <c r="D47" s="27">
        <v>3212</v>
      </c>
      <c r="E47" s="25" t="s">
        <v>60</v>
      </c>
      <c r="F47" s="161">
        <v>15925.84</v>
      </c>
      <c r="G47" s="161"/>
      <c r="H47" s="161"/>
      <c r="I47" s="161">
        <f>+'II. POSEBNI DIO '!E23</f>
        <v>17156.7</v>
      </c>
      <c r="J47" s="161">
        <f t="shared" si="6"/>
        <v>107.72869751297263</v>
      </c>
      <c r="K47" s="160"/>
    </row>
    <row r="48" spans="1:13" x14ac:dyDescent="0.25">
      <c r="A48" s="19"/>
      <c r="B48" s="27"/>
      <c r="C48" s="27"/>
      <c r="D48" s="27">
        <v>3213</v>
      </c>
      <c r="E48" s="25" t="s">
        <v>62</v>
      </c>
      <c r="F48" s="161">
        <v>1154.26</v>
      </c>
      <c r="G48" s="161"/>
      <c r="H48" s="161"/>
      <c r="I48" s="161">
        <f>+'II. POSEBNI DIO '!E24</f>
        <v>3428.27</v>
      </c>
      <c r="J48" s="161">
        <f t="shared" si="6"/>
        <v>297.01020567289868</v>
      </c>
      <c r="K48" s="160"/>
    </row>
    <row r="49" spans="1:11" x14ac:dyDescent="0.25">
      <c r="A49" s="19"/>
      <c r="B49" s="26"/>
      <c r="C49" s="26">
        <v>322</v>
      </c>
      <c r="D49" s="171"/>
      <c r="E49" s="23" t="s">
        <v>63</v>
      </c>
      <c r="F49" s="160">
        <f>+F50+F51+F52+F53+F54</f>
        <v>37914.42</v>
      </c>
      <c r="G49" s="160"/>
      <c r="H49" s="160"/>
      <c r="I49" s="160">
        <f>+I50+I51+I52+I53+I54</f>
        <v>22387.84</v>
      </c>
      <c r="J49" s="160">
        <f t="shared" si="6"/>
        <v>59.04835152430131</v>
      </c>
      <c r="K49" s="160"/>
    </row>
    <row r="50" spans="1:11" x14ac:dyDescent="0.25">
      <c r="A50" s="19"/>
      <c r="B50" s="27"/>
      <c r="C50" s="175"/>
      <c r="D50" s="27">
        <v>3221</v>
      </c>
      <c r="E50" s="25" t="s">
        <v>65</v>
      </c>
      <c r="F50" s="161">
        <v>7655.9</v>
      </c>
      <c r="G50" s="161"/>
      <c r="H50" s="161"/>
      <c r="I50" s="161">
        <f>+'II. POSEBNI DIO '!E25</f>
        <v>6828.39</v>
      </c>
      <c r="J50" s="161">
        <f t="shared" si="6"/>
        <v>89.191212006426426</v>
      </c>
      <c r="K50" s="160"/>
    </row>
    <row r="51" spans="1:11" x14ac:dyDescent="0.25">
      <c r="A51" s="19"/>
      <c r="B51" s="27"/>
      <c r="C51" s="175"/>
      <c r="D51" s="27">
        <v>3223</v>
      </c>
      <c r="E51" s="25" t="s">
        <v>67</v>
      </c>
      <c r="F51" s="161">
        <v>11789.39</v>
      </c>
      <c r="G51" s="161"/>
      <c r="H51" s="161"/>
      <c r="I51" s="161">
        <f>+'II. POSEBNI DIO '!E26</f>
        <v>15526.2</v>
      </c>
      <c r="J51" s="161">
        <f t="shared" si="6"/>
        <v>131.69638123770613</v>
      </c>
      <c r="K51" s="160"/>
    </row>
    <row r="52" spans="1:11" x14ac:dyDescent="0.25">
      <c r="A52" s="19"/>
      <c r="B52" s="27"/>
      <c r="C52" s="175"/>
      <c r="D52" s="27">
        <v>3224</v>
      </c>
      <c r="E52" s="25" t="s">
        <v>69</v>
      </c>
      <c r="F52" s="161">
        <v>18469.13</v>
      </c>
      <c r="G52" s="161"/>
      <c r="H52" s="161"/>
      <c r="I52" s="161">
        <f>+'II. POSEBNI DIO '!E27</f>
        <v>33.25</v>
      </c>
      <c r="J52" s="161">
        <v>0.18</v>
      </c>
      <c r="K52" s="160"/>
    </row>
    <row r="53" spans="1:11" x14ac:dyDescent="0.25">
      <c r="A53" s="19"/>
      <c r="B53" s="27"/>
      <c r="C53" s="175"/>
      <c r="D53" s="27">
        <v>3225</v>
      </c>
      <c r="E53" s="25" t="s">
        <v>71</v>
      </c>
      <c r="F53" s="161">
        <v>0</v>
      </c>
      <c r="G53" s="161"/>
      <c r="H53" s="161"/>
      <c r="I53" s="161">
        <f>+'II. POSEBNI DIO '!E28</f>
        <v>0</v>
      </c>
      <c r="J53" s="161">
        <v>0</v>
      </c>
      <c r="K53" s="160"/>
    </row>
    <row r="54" spans="1:11" x14ac:dyDescent="0.25">
      <c r="A54" s="19"/>
      <c r="B54" s="27"/>
      <c r="C54" s="175"/>
      <c r="D54" s="27">
        <v>3227</v>
      </c>
      <c r="E54" s="25" t="s">
        <v>73</v>
      </c>
      <c r="F54" s="161">
        <v>0</v>
      </c>
      <c r="G54" s="161"/>
      <c r="H54" s="161"/>
      <c r="I54" s="161">
        <f>+'II. POSEBNI DIO '!E29</f>
        <v>0</v>
      </c>
      <c r="J54" s="161">
        <v>0</v>
      </c>
      <c r="K54" s="160"/>
    </row>
    <row r="55" spans="1:11" x14ac:dyDescent="0.25">
      <c r="A55" s="19"/>
      <c r="B55" s="26"/>
      <c r="C55" s="26">
        <v>323</v>
      </c>
      <c r="D55" s="171"/>
      <c r="E55" s="23" t="s">
        <v>41</v>
      </c>
      <c r="F55" s="160">
        <f>+F56+F57+F58+F59+F60+F61+F62+F63+F64</f>
        <v>3534087.5999999996</v>
      </c>
      <c r="G55" s="160"/>
      <c r="H55" s="160"/>
      <c r="I55" s="160">
        <f>+I56+I57+I58+I59+I60+I61+I62+I63+I64</f>
        <v>3666264.22</v>
      </c>
      <c r="J55" s="160">
        <f t="shared" si="6"/>
        <v>103.74004934116519</v>
      </c>
      <c r="K55" s="160"/>
    </row>
    <row r="56" spans="1:11" x14ac:dyDescent="0.25">
      <c r="A56" s="19"/>
      <c r="B56" s="27"/>
      <c r="C56" s="27"/>
      <c r="D56" s="27">
        <v>3231</v>
      </c>
      <c r="E56" s="25" t="s">
        <v>75</v>
      </c>
      <c r="F56" s="161">
        <v>39395.89</v>
      </c>
      <c r="G56" s="161"/>
      <c r="H56" s="161"/>
      <c r="I56" s="161">
        <f>+'II. POSEBNI DIO '!E30</f>
        <v>41111.22</v>
      </c>
      <c r="J56" s="161">
        <f t="shared" si="6"/>
        <v>104.35408363664331</v>
      </c>
      <c r="K56" s="160"/>
    </row>
    <row r="57" spans="1:11" x14ac:dyDescent="0.25">
      <c r="A57" s="19"/>
      <c r="B57" s="27"/>
      <c r="C57" s="27"/>
      <c r="D57" s="27">
        <v>3232</v>
      </c>
      <c r="E57" s="25" t="s">
        <v>77</v>
      </c>
      <c r="F57" s="158">
        <v>41838.800000000003</v>
      </c>
      <c r="G57" s="158"/>
      <c r="H57" s="158"/>
      <c r="I57" s="158">
        <f>+'II. POSEBNI DIO '!E31</f>
        <v>36909.9</v>
      </c>
      <c r="J57" s="161">
        <f t="shared" si="6"/>
        <v>88.219308393166145</v>
      </c>
      <c r="K57" s="160"/>
    </row>
    <row r="58" spans="1:11" x14ac:dyDescent="0.25">
      <c r="A58" s="19"/>
      <c r="B58" s="27"/>
      <c r="C58" s="27"/>
      <c r="D58" s="27">
        <v>3233</v>
      </c>
      <c r="E58" s="25" t="s">
        <v>79</v>
      </c>
      <c r="F58" s="158">
        <v>5928.98</v>
      </c>
      <c r="G58" s="158"/>
      <c r="H58" s="158"/>
      <c r="I58" s="158">
        <f>+'II. POSEBNI DIO '!E32</f>
        <v>4658.8500000000004</v>
      </c>
      <c r="J58" s="161">
        <f t="shared" si="6"/>
        <v>78.57759682103837</v>
      </c>
      <c r="K58" s="160"/>
    </row>
    <row r="59" spans="1:11" x14ac:dyDescent="0.25">
      <c r="A59" s="19"/>
      <c r="B59" s="27"/>
      <c r="C59" s="27"/>
      <c r="D59" s="27">
        <v>3234</v>
      </c>
      <c r="E59" s="25" t="s">
        <v>43</v>
      </c>
      <c r="F59" s="158">
        <v>5809.53</v>
      </c>
      <c r="G59" s="158"/>
      <c r="H59" s="158"/>
      <c r="I59" s="158">
        <f>+'II. POSEBNI DIO '!E13+'II. POSEBNI DIO '!E33</f>
        <v>6127.75</v>
      </c>
      <c r="J59" s="161">
        <f t="shared" si="6"/>
        <v>105.47755154031393</v>
      </c>
      <c r="K59" s="160"/>
    </row>
    <row r="60" spans="1:11" x14ac:dyDescent="0.25">
      <c r="A60" s="19"/>
      <c r="B60" s="27"/>
      <c r="C60" s="27"/>
      <c r="D60" s="27">
        <v>3235</v>
      </c>
      <c r="E60" s="25" t="s">
        <v>81</v>
      </c>
      <c r="F60" s="158">
        <v>8179.47</v>
      </c>
      <c r="G60" s="158"/>
      <c r="H60" s="158"/>
      <c r="I60" s="158">
        <f>+'II. POSEBNI DIO '!E34+'II. POSEBNI DIO '!E73</f>
        <v>10850.59</v>
      </c>
      <c r="J60" s="161">
        <f t="shared" si="6"/>
        <v>132.65639460747457</v>
      </c>
      <c r="K60" s="160"/>
    </row>
    <row r="61" spans="1:11" x14ac:dyDescent="0.25">
      <c r="A61" s="19"/>
      <c r="B61" s="27"/>
      <c r="C61" s="27"/>
      <c r="D61" s="27">
        <v>3236</v>
      </c>
      <c r="E61" s="25" t="s">
        <v>83</v>
      </c>
      <c r="F61" s="158">
        <v>1463.28</v>
      </c>
      <c r="G61" s="158"/>
      <c r="H61" s="158"/>
      <c r="I61" s="158">
        <f>+'II. POSEBNI DIO '!E35</f>
        <v>0</v>
      </c>
      <c r="J61" s="161">
        <f t="shared" si="6"/>
        <v>0</v>
      </c>
      <c r="K61" s="160"/>
    </row>
    <row r="62" spans="1:11" x14ac:dyDescent="0.25">
      <c r="A62" s="19"/>
      <c r="B62" s="27"/>
      <c r="C62" s="27"/>
      <c r="D62" s="27">
        <v>3237</v>
      </c>
      <c r="E62" s="25" t="s">
        <v>85</v>
      </c>
      <c r="F62" s="158">
        <v>13664.25</v>
      </c>
      <c r="G62" s="158"/>
      <c r="H62" s="158"/>
      <c r="I62" s="158">
        <f>+'II. POSEBNI DIO '!E36</f>
        <v>19951.02</v>
      </c>
      <c r="J62" s="161">
        <f t="shared" si="6"/>
        <v>146.0088918162358</v>
      </c>
      <c r="K62" s="160"/>
    </row>
    <row r="63" spans="1:11" ht="15.75" x14ac:dyDescent="0.25">
      <c r="A63" s="19"/>
      <c r="B63" s="27"/>
      <c r="C63" s="27"/>
      <c r="D63" s="27">
        <v>3238</v>
      </c>
      <c r="E63" s="58" t="s">
        <v>125</v>
      </c>
      <c r="F63" s="158">
        <v>160239.04000000001</v>
      </c>
      <c r="G63" s="158"/>
      <c r="H63" s="158"/>
      <c r="I63" s="158">
        <f>+'II. POSEBNI DIO '!E64</f>
        <v>157009.04999999999</v>
      </c>
      <c r="J63" s="161">
        <f t="shared" si="6"/>
        <v>97.984267753975558</v>
      </c>
      <c r="K63" s="160"/>
    </row>
    <row r="64" spans="1:11" x14ac:dyDescent="0.25">
      <c r="A64" s="19"/>
      <c r="B64" s="27"/>
      <c r="C64" s="27"/>
      <c r="D64" s="27">
        <v>3239</v>
      </c>
      <c r="E64" s="25" t="s">
        <v>87</v>
      </c>
      <c r="F64" s="158">
        <v>3257568.36</v>
      </c>
      <c r="G64" s="158"/>
      <c r="H64" s="158"/>
      <c r="I64" s="158">
        <f>+'II. POSEBNI DIO '!E37+'II. POSEBNI DIO '!E60</f>
        <v>3389645.8400000003</v>
      </c>
      <c r="J64" s="161">
        <f t="shared" si="6"/>
        <v>104.05448068632397</v>
      </c>
      <c r="K64" s="160"/>
    </row>
    <row r="65" spans="1:11" x14ac:dyDescent="0.25">
      <c r="A65" s="19"/>
      <c r="B65" s="26"/>
      <c r="C65" s="26">
        <v>329</v>
      </c>
      <c r="D65" s="169"/>
      <c r="E65" s="23" t="s">
        <v>88</v>
      </c>
      <c r="F65" s="157">
        <f>+F66+F67+F68+F69+F70</f>
        <v>11844.69</v>
      </c>
      <c r="G65" s="157"/>
      <c r="H65" s="157"/>
      <c r="I65" s="157">
        <f>+I66+I67+I68+I69+I70</f>
        <v>15239.000000000002</v>
      </c>
      <c r="J65" s="160">
        <f t="shared" si="6"/>
        <v>128.65680739639453</v>
      </c>
      <c r="K65" s="160"/>
    </row>
    <row r="66" spans="1:11" x14ac:dyDescent="0.25">
      <c r="A66" s="19"/>
      <c r="B66" s="27"/>
      <c r="C66" s="175"/>
      <c r="D66" s="27">
        <v>3291</v>
      </c>
      <c r="E66" s="25" t="s">
        <v>90</v>
      </c>
      <c r="F66" s="158">
        <v>8490.6</v>
      </c>
      <c r="G66" s="158"/>
      <c r="H66" s="158"/>
      <c r="I66" s="158">
        <f>+'II. POSEBNI DIO '!E38</f>
        <v>8456.52</v>
      </c>
      <c r="J66" s="161">
        <f t="shared" si="6"/>
        <v>99.598614938873581</v>
      </c>
      <c r="K66" s="160"/>
    </row>
    <row r="67" spans="1:11" x14ac:dyDescent="0.25">
      <c r="A67" s="19"/>
      <c r="B67" s="27"/>
      <c r="C67" s="175"/>
      <c r="D67" s="27">
        <v>3292</v>
      </c>
      <c r="E67" s="25" t="s">
        <v>92</v>
      </c>
      <c r="F67" s="158">
        <v>2266.7199999999998</v>
      </c>
      <c r="G67" s="158"/>
      <c r="H67" s="158"/>
      <c r="I67" s="158">
        <f>+'II. POSEBNI DIO '!E39</f>
        <v>5522.72</v>
      </c>
      <c r="J67" s="161">
        <f t="shared" si="6"/>
        <v>243.64367897225949</v>
      </c>
      <c r="K67" s="160"/>
    </row>
    <row r="68" spans="1:11" x14ac:dyDescent="0.25">
      <c r="A68" s="19"/>
      <c r="B68" s="27"/>
      <c r="C68" s="175"/>
      <c r="D68" s="27">
        <v>3293</v>
      </c>
      <c r="E68" s="25" t="s">
        <v>94</v>
      </c>
      <c r="F68" s="158">
        <v>150</v>
      </c>
      <c r="G68" s="158"/>
      <c r="H68" s="158"/>
      <c r="I68" s="158">
        <f>+'II. POSEBNI DIO '!E40</f>
        <v>382.73</v>
      </c>
      <c r="J68" s="161">
        <f t="shared" si="6"/>
        <v>255.15333333333334</v>
      </c>
      <c r="K68" s="160"/>
    </row>
    <row r="69" spans="1:11" x14ac:dyDescent="0.25">
      <c r="A69" s="19"/>
      <c r="B69" s="27"/>
      <c r="C69" s="175"/>
      <c r="D69" s="27">
        <v>3294</v>
      </c>
      <c r="E69" s="25" t="s">
        <v>96</v>
      </c>
      <c r="F69" s="158">
        <v>37.5</v>
      </c>
      <c r="G69" s="158"/>
      <c r="H69" s="158"/>
      <c r="I69" s="158">
        <f>+'II. POSEBNI DIO '!E41</f>
        <v>85</v>
      </c>
      <c r="J69" s="161">
        <f t="shared" si="6"/>
        <v>226.66666666666666</v>
      </c>
      <c r="K69" s="160"/>
    </row>
    <row r="70" spans="1:11" x14ac:dyDescent="0.25">
      <c r="A70" s="19"/>
      <c r="B70" s="27"/>
      <c r="C70" s="175"/>
      <c r="D70" s="27">
        <v>3299</v>
      </c>
      <c r="E70" s="25" t="s">
        <v>88</v>
      </c>
      <c r="F70" s="158">
        <v>899.87</v>
      </c>
      <c r="G70" s="158"/>
      <c r="H70" s="158"/>
      <c r="I70" s="158">
        <f>+'II. POSEBNI DIO '!E42</f>
        <v>792.03</v>
      </c>
      <c r="J70" s="161">
        <f t="shared" si="6"/>
        <v>88.016046762310111</v>
      </c>
      <c r="K70" s="160"/>
    </row>
    <row r="71" spans="1:11" x14ac:dyDescent="0.25">
      <c r="A71" s="20"/>
      <c r="B71" s="33">
        <v>34</v>
      </c>
      <c r="C71" s="33"/>
      <c r="D71" s="169"/>
      <c r="E71" s="34" t="s">
        <v>30</v>
      </c>
      <c r="F71" s="156">
        <f>+F72</f>
        <v>0</v>
      </c>
      <c r="G71" s="156">
        <f>+'II. POSEBNI DIO '!C43</f>
        <v>2500</v>
      </c>
      <c r="H71" s="156">
        <f>+'II. POSEBNI DIO '!D43</f>
        <v>2500</v>
      </c>
      <c r="I71" s="156">
        <f>+I72</f>
        <v>0</v>
      </c>
      <c r="J71" s="159">
        <v>0</v>
      </c>
      <c r="K71" s="159">
        <f t="shared" si="7"/>
        <v>0</v>
      </c>
    </row>
    <row r="72" spans="1:11" x14ac:dyDescent="0.25">
      <c r="A72" s="19"/>
      <c r="B72" s="26"/>
      <c r="C72" s="26">
        <v>343</v>
      </c>
      <c r="D72" s="169"/>
      <c r="E72" s="23" t="s">
        <v>99</v>
      </c>
      <c r="F72" s="157">
        <f>+F73+F74+F75</f>
        <v>0</v>
      </c>
      <c r="G72" s="157"/>
      <c r="H72" s="157"/>
      <c r="I72" s="157">
        <f>+I73+I74+I75</f>
        <v>0</v>
      </c>
      <c r="J72" s="160">
        <v>0</v>
      </c>
      <c r="K72" s="160"/>
    </row>
    <row r="73" spans="1:11" x14ac:dyDescent="0.25">
      <c r="A73" s="19"/>
      <c r="B73" s="27"/>
      <c r="C73" s="27"/>
      <c r="D73" s="27">
        <v>3431</v>
      </c>
      <c r="E73" s="25" t="s">
        <v>101</v>
      </c>
      <c r="F73" s="158">
        <v>0</v>
      </c>
      <c r="G73" s="158"/>
      <c r="H73" s="158"/>
      <c r="I73" s="158">
        <f>+'II. POSEBNI DIO '!E44</f>
        <v>0</v>
      </c>
      <c r="J73" s="161">
        <v>0</v>
      </c>
      <c r="K73" s="160"/>
    </row>
    <row r="74" spans="1:11" x14ac:dyDescent="0.25">
      <c r="A74" s="19"/>
      <c r="B74" s="27"/>
      <c r="C74" s="27"/>
      <c r="D74" s="27">
        <v>3433</v>
      </c>
      <c r="E74" s="25" t="s">
        <v>103</v>
      </c>
      <c r="F74" s="158">
        <v>0</v>
      </c>
      <c r="G74" s="158"/>
      <c r="H74" s="158"/>
      <c r="I74" s="158">
        <f>+'II. POSEBNI DIO '!E45</f>
        <v>0</v>
      </c>
      <c r="J74" s="161">
        <v>0</v>
      </c>
      <c r="K74" s="160"/>
    </row>
    <row r="75" spans="1:11" x14ac:dyDescent="0.25">
      <c r="A75" s="19"/>
      <c r="B75" s="27"/>
      <c r="C75" s="27"/>
      <c r="D75" s="27">
        <v>3434</v>
      </c>
      <c r="E75" s="25" t="s">
        <v>105</v>
      </c>
      <c r="F75" s="158">
        <v>0</v>
      </c>
      <c r="G75" s="158"/>
      <c r="H75" s="158"/>
      <c r="I75" s="158">
        <f>+'II. POSEBNI DIO '!E46</f>
        <v>0</v>
      </c>
      <c r="J75" s="161">
        <v>0</v>
      </c>
      <c r="K75" s="160"/>
    </row>
    <row r="76" spans="1:11" x14ac:dyDescent="0.25">
      <c r="A76" s="29">
        <v>4</v>
      </c>
      <c r="B76" s="26"/>
      <c r="C76" s="26"/>
      <c r="D76" s="172"/>
      <c r="E76" s="30" t="s">
        <v>15</v>
      </c>
      <c r="F76" s="155">
        <f>+F77+F80+F88</f>
        <v>49309.5</v>
      </c>
      <c r="G76" s="155">
        <f>+G77+G80+G88</f>
        <v>463000</v>
      </c>
      <c r="H76" s="155">
        <f>+H77+H80+H88</f>
        <v>463000</v>
      </c>
      <c r="I76" s="155">
        <f>+I77+I80+I88</f>
        <v>66246.5</v>
      </c>
      <c r="J76" s="160">
        <f t="shared" ref="J76:J82" si="8">+I76/F76*100</f>
        <v>134.34835072349139</v>
      </c>
      <c r="K76" s="160">
        <f t="shared" ref="K76:K88" si="9">+I76/H76*100</f>
        <v>14.308099352051837</v>
      </c>
    </row>
    <row r="77" spans="1:11" x14ac:dyDescent="0.25">
      <c r="A77" s="20"/>
      <c r="B77" s="33">
        <v>41</v>
      </c>
      <c r="C77" s="33"/>
      <c r="D77" s="169"/>
      <c r="E77" s="34" t="s">
        <v>16</v>
      </c>
      <c r="F77" s="156">
        <f>+F78</f>
        <v>0</v>
      </c>
      <c r="G77" s="156">
        <f>+'II. POSEBNI DIO '!C65</f>
        <v>300000</v>
      </c>
      <c r="H77" s="156">
        <f>+'II. POSEBNI DIO '!D65</f>
        <v>300000</v>
      </c>
      <c r="I77" s="156">
        <f>+I78</f>
        <v>12110</v>
      </c>
      <c r="J77" s="159">
        <v>0</v>
      </c>
      <c r="K77" s="159">
        <f t="shared" si="9"/>
        <v>4.0366666666666671</v>
      </c>
    </row>
    <row r="78" spans="1:11" x14ac:dyDescent="0.25">
      <c r="A78" s="19"/>
      <c r="B78" s="26"/>
      <c r="C78" s="26">
        <v>412</v>
      </c>
      <c r="D78" s="169"/>
      <c r="E78" s="23" t="s">
        <v>127</v>
      </c>
      <c r="F78" s="157">
        <f>+F79</f>
        <v>0</v>
      </c>
      <c r="G78" s="158"/>
      <c r="H78" s="158"/>
      <c r="I78" s="157">
        <f>+I79</f>
        <v>12110</v>
      </c>
      <c r="J78" s="160">
        <v>0</v>
      </c>
      <c r="K78" s="160"/>
    </row>
    <row r="79" spans="1:11" x14ac:dyDescent="0.25">
      <c r="A79" s="19"/>
      <c r="B79" s="27"/>
      <c r="C79" s="27"/>
      <c r="D79" s="27">
        <v>4123</v>
      </c>
      <c r="E79" s="25" t="s">
        <v>129</v>
      </c>
      <c r="F79" s="158">
        <v>0</v>
      </c>
      <c r="G79" s="158"/>
      <c r="H79" s="158"/>
      <c r="I79" s="158">
        <f>+'II. POSEBNI DIO '!E66</f>
        <v>12110</v>
      </c>
      <c r="J79" s="161">
        <v>0</v>
      </c>
      <c r="K79" s="160"/>
    </row>
    <row r="80" spans="1:11" x14ac:dyDescent="0.25">
      <c r="A80" s="20"/>
      <c r="B80" s="33">
        <v>42</v>
      </c>
      <c r="C80" s="33"/>
      <c r="D80" s="169"/>
      <c r="E80" s="34" t="s">
        <v>29</v>
      </c>
      <c r="F80" s="156">
        <f>+F81+F86</f>
        <v>49309.5</v>
      </c>
      <c r="G80" s="156">
        <f>+'II. POSEBNI DIO '!C47+'II. POSEBNI DIO '!C67</f>
        <v>162500</v>
      </c>
      <c r="H80" s="156">
        <f>+'II. POSEBNI DIO '!D47+'II. POSEBNI DIO '!D67</f>
        <v>162500</v>
      </c>
      <c r="I80" s="156">
        <f>+I81+I86</f>
        <v>54136.5</v>
      </c>
      <c r="J80" s="159">
        <f t="shared" si="8"/>
        <v>109.78918869589025</v>
      </c>
      <c r="K80" s="159">
        <f t="shared" si="9"/>
        <v>33.31476923076923</v>
      </c>
    </row>
    <row r="81" spans="1:11" x14ac:dyDescent="0.25">
      <c r="A81" s="19"/>
      <c r="B81" s="26"/>
      <c r="C81" s="26">
        <v>422</v>
      </c>
      <c r="D81" s="169"/>
      <c r="E81" s="23" t="s">
        <v>107</v>
      </c>
      <c r="F81" s="157">
        <f>+F82+F83+F84+F85</f>
        <v>49309.5</v>
      </c>
      <c r="G81" s="158"/>
      <c r="H81" s="158"/>
      <c r="I81" s="157">
        <f>+I82+I83+I84+I85</f>
        <v>36638.75</v>
      </c>
      <c r="J81" s="160">
        <f t="shared" si="8"/>
        <v>74.303633174134802</v>
      </c>
      <c r="K81" s="160"/>
    </row>
    <row r="82" spans="1:11" x14ac:dyDescent="0.25">
      <c r="A82" s="19"/>
      <c r="B82" s="27"/>
      <c r="C82" s="27"/>
      <c r="D82" s="27">
        <v>4221</v>
      </c>
      <c r="E82" s="25" t="s">
        <v>109</v>
      </c>
      <c r="F82" s="158">
        <v>49059.5</v>
      </c>
      <c r="G82" s="158"/>
      <c r="H82" s="158"/>
      <c r="I82" s="158">
        <f>+'II. POSEBNI DIO '!E48+'II. POSEBNI DIO '!E68</f>
        <v>36638.75</v>
      </c>
      <c r="J82" s="161">
        <f t="shared" si="8"/>
        <v>74.682273565772178</v>
      </c>
      <c r="K82" s="160"/>
    </row>
    <row r="83" spans="1:11" x14ac:dyDescent="0.25">
      <c r="A83" s="19"/>
      <c r="B83" s="27"/>
      <c r="C83" s="27"/>
      <c r="D83" s="27">
        <v>4222</v>
      </c>
      <c r="E83" s="25" t="s">
        <v>143</v>
      </c>
      <c r="F83" s="158">
        <v>250</v>
      </c>
      <c r="G83" s="158"/>
      <c r="H83" s="158"/>
      <c r="I83" s="158">
        <f>+'II. POSEBNI DIO '!E49</f>
        <v>0</v>
      </c>
      <c r="J83" s="161">
        <f>+I83/F83*100</f>
        <v>0</v>
      </c>
      <c r="K83" s="160"/>
    </row>
    <row r="84" spans="1:11" x14ac:dyDescent="0.25">
      <c r="A84" s="19"/>
      <c r="B84" s="27"/>
      <c r="C84" s="27"/>
      <c r="D84" s="27">
        <v>4223</v>
      </c>
      <c r="E84" s="25" t="s">
        <v>113</v>
      </c>
      <c r="F84" s="158">
        <v>0</v>
      </c>
      <c r="G84" s="158"/>
      <c r="H84" s="158"/>
      <c r="I84" s="158">
        <f>+'II. POSEBNI DIO '!E50</f>
        <v>0</v>
      </c>
      <c r="J84" s="161">
        <v>0</v>
      </c>
      <c r="K84" s="160"/>
    </row>
    <row r="85" spans="1:11" x14ac:dyDescent="0.25">
      <c r="A85" s="19"/>
      <c r="B85" s="27"/>
      <c r="C85" s="27"/>
      <c r="D85" s="27">
        <v>4227</v>
      </c>
      <c r="E85" s="25" t="s">
        <v>115</v>
      </c>
      <c r="F85" s="158">
        <v>0</v>
      </c>
      <c r="G85" s="158"/>
      <c r="H85" s="158"/>
      <c r="I85" s="158">
        <f>+'II. POSEBNI DIO '!E51</f>
        <v>0</v>
      </c>
      <c r="J85" s="161">
        <v>0</v>
      </c>
      <c r="K85" s="160"/>
    </row>
    <row r="86" spans="1:11" x14ac:dyDescent="0.25">
      <c r="A86" s="19"/>
      <c r="B86" s="26"/>
      <c r="C86" s="26">
        <v>426</v>
      </c>
      <c r="D86" s="169"/>
      <c r="E86" s="23" t="s">
        <v>130</v>
      </c>
      <c r="F86" s="157">
        <f>+F87</f>
        <v>0</v>
      </c>
      <c r="G86" s="158"/>
      <c r="H86" s="158"/>
      <c r="I86" s="157">
        <f>+I87</f>
        <v>17497.75</v>
      </c>
      <c r="J86" s="160">
        <v>0</v>
      </c>
      <c r="K86" s="160"/>
    </row>
    <row r="87" spans="1:11" x14ac:dyDescent="0.25">
      <c r="A87" s="19"/>
      <c r="B87" s="27"/>
      <c r="C87" s="27"/>
      <c r="D87" s="27">
        <v>4262</v>
      </c>
      <c r="E87" s="25" t="s">
        <v>132</v>
      </c>
      <c r="F87" s="158">
        <v>0</v>
      </c>
      <c r="G87" s="158"/>
      <c r="H87" s="158"/>
      <c r="I87" s="158">
        <f>+'II. POSEBNI DIO '!E69</f>
        <v>17497.75</v>
      </c>
      <c r="J87" s="161">
        <v>0</v>
      </c>
      <c r="K87" s="160"/>
    </row>
    <row r="88" spans="1:11" x14ac:dyDescent="0.25">
      <c r="A88" s="20"/>
      <c r="B88" s="33">
        <v>45</v>
      </c>
      <c r="C88" s="33"/>
      <c r="D88" s="169"/>
      <c r="E88" s="34" t="s">
        <v>31</v>
      </c>
      <c r="F88" s="156">
        <f>+F89</f>
        <v>0</v>
      </c>
      <c r="G88" s="156">
        <f>+'II. POSEBNI DIO '!C52</f>
        <v>500</v>
      </c>
      <c r="H88" s="156">
        <f>+'II. POSEBNI DIO '!D52</f>
        <v>500</v>
      </c>
      <c r="I88" s="156">
        <f>+I89</f>
        <v>0</v>
      </c>
      <c r="J88" s="159">
        <v>0</v>
      </c>
      <c r="K88" s="159">
        <f t="shared" si="9"/>
        <v>0</v>
      </c>
    </row>
    <row r="89" spans="1:11" x14ac:dyDescent="0.25">
      <c r="A89" s="19"/>
      <c r="B89" s="26"/>
      <c r="C89" s="26">
        <v>454</v>
      </c>
      <c r="D89" s="169"/>
      <c r="E89" s="23" t="s">
        <v>117</v>
      </c>
      <c r="F89" s="157">
        <f>+F90</f>
        <v>0</v>
      </c>
      <c r="G89" s="158"/>
      <c r="H89" s="158"/>
      <c r="I89" s="157">
        <f>+I90</f>
        <v>0</v>
      </c>
      <c r="J89" s="160">
        <v>0</v>
      </c>
      <c r="K89" s="160"/>
    </row>
    <row r="90" spans="1:11" x14ac:dyDescent="0.25">
      <c r="A90" s="19"/>
      <c r="B90" s="27"/>
      <c r="C90" s="27"/>
      <c r="D90" s="27">
        <v>4541</v>
      </c>
      <c r="E90" s="25" t="s">
        <v>117</v>
      </c>
      <c r="F90" s="158">
        <v>0</v>
      </c>
      <c r="G90" s="158"/>
      <c r="H90" s="158"/>
      <c r="I90" s="158">
        <f>+'II. POSEBNI DIO '!E53</f>
        <v>0</v>
      </c>
      <c r="J90" s="161">
        <v>0</v>
      </c>
      <c r="K90" s="160"/>
    </row>
    <row r="97" spans="6:6" x14ac:dyDescent="0.25">
      <c r="F97" s="73"/>
    </row>
  </sheetData>
  <mergeCells count="10">
    <mergeCell ref="A1:I1"/>
    <mergeCell ref="A7:E7"/>
    <mergeCell ref="A31:E31"/>
    <mergeCell ref="A33:E33"/>
    <mergeCell ref="A9:E9"/>
    <mergeCell ref="A32:E32"/>
    <mergeCell ref="A3:I3"/>
    <mergeCell ref="A5:I5"/>
    <mergeCell ref="A8:E8"/>
    <mergeCell ref="A29:I2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5"/>
  <sheetViews>
    <sheetView zoomScaleNormal="100" workbookViewId="0">
      <selection activeCell="N30" sqref="N30"/>
    </sheetView>
  </sheetViews>
  <sheetFormatPr defaultRowHeight="15" x14ac:dyDescent="0.25"/>
  <cols>
    <col min="3" max="3" width="37.7109375" customWidth="1"/>
    <col min="4" max="4" width="23.85546875" customWidth="1"/>
    <col min="5" max="5" width="23" customWidth="1"/>
    <col min="6" max="6" width="21.85546875" customWidth="1"/>
    <col min="7" max="7" width="21.28515625" customWidth="1"/>
    <col min="8" max="8" width="11.5703125" customWidth="1"/>
    <col min="9" max="9" width="11.140625" customWidth="1"/>
  </cols>
  <sheetData>
    <row r="1" spans="1:11" ht="15.7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.75" x14ac:dyDescent="0.25">
      <c r="A2" s="14"/>
      <c r="B2" s="14"/>
      <c r="C2" s="79"/>
      <c r="D2" s="79"/>
      <c r="E2" s="80"/>
      <c r="F2" s="80"/>
      <c r="G2" s="14"/>
      <c r="H2" s="14"/>
      <c r="I2" s="14"/>
      <c r="J2" s="14"/>
      <c r="K2" s="14"/>
    </row>
    <row r="3" spans="1:11" ht="15.75" x14ac:dyDescent="0.25">
      <c r="A3" s="14"/>
      <c r="B3" s="14"/>
      <c r="C3" s="227" t="s">
        <v>183</v>
      </c>
      <c r="D3" s="237"/>
      <c r="E3" s="237"/>
      <c r="F3" s="237"/>
      <c r="G3" s="14"/>
      <c r="H3" s="14"/>
      <c r="I3" s="14"/>
      <c r="J3" s="14"/>
      <c r="K3" s="14"/>
    </row>
    <row r="4" spans="1:11" ht="15.75" x14ac:dyDescent="0.25">
      <c r="A4" s="14"/>
      <c r="B4" s="14"/>
      <c r="C4" s="79"/>
      <c r="D4" s="79"/>
      <c r="E4" s="80"/>
      <c r="F4" s="80"/>
      <c r="G4" s="14"/>
      <c r="H4" s="14"/>
      <c r="I4" s="14"/>
      <c r="J4" s="14"/>
      <c r="K4" s="14"/>
    </row>
    <row r="5" spans="1:11" s="16" customFormat="1" ht="47.25" x14ac:dyDescent="0.25">
      <c r="A5" s="244" t="s">
        <v>17</v>
      </c>
      <c r="B5" s="245"/>
      <c r="C5" s="246"/>
      <c r="D5" s="38" t="s">
        <v>193</v>
      </c>
      <c r="E5" s="38" t="s">
        <v>197</v>
      </c>
      <c r="F5" s="38" t="s">
        <v>199</v>
      </c>
      <c r="G5" s="38" t="s">
        <v>200</v>
      </c>
      <c r="H5" s="38" t="s">
        <v>175</v>
      </c>
      <c r="I5" s="38" t="s">
        <v>175</v>
      </c>
      <c r="J5" s="14"/>
      <c r="K5" s="14"/>
    </row>
    <row r="6" spans="1:11" ht="15.75" x14ac:dyDescent="0.25">
      <c r="A6" s="240">
        <v>1</v>
      </c>
      <c r="B6" s="240"/>
      <c r="C6" s="240"/>
      <c r="D6" s="90">
        <v>2</v>
      </c>
      <c r="E6" s="90">
        <v>3</v>
      </c>
      <c r="F6" s="90">
        <v>4</v>
      </c>
      <c r="G6" s="90">
        <v>5</v>
      </c>
      <c r="H6" s="91" t="s">
        <v>156</v>
      </c>
      <c r="I6" s="91" t="s">
        <v>155</v>
      </c>
      <c r="J6" s="14"/>
      <c r="K6" s="14"/>
    </row>
    <row r="7" spans="1:11" ht="15.75" customHeight="1" x14ac:dyDescent="0.25">
      <c r="A7" s="241" t="s">
        <v>186</v>
      </c>
      <c r="B7" s="242"/>
      <c r="C7" s="243"/>
      <c r="D7" s="151">
        <f>+D8+D10+D12+D14</f>
        <v>5431267.46</v>
      </c>
      <c r="E7" s="151">
        <f>+E8+E10+E12+E14</f>
        <v>11406000</v>
      </c>
      <c r="F7" s="151">
        <f>+F8+F10+F12+F14</f>
        <v>11406000</v>
      </c>
      <c r="G7" s="151">
        <f t="shared" ref="G7" si="0">+G8+G10+G12+G14</f>
        <v>6222849.6599999992</v>
      </c>
      <c r="H7" s="193">
        <f t="shared" ref="H7:H26" si="1">+G7/D7*100</f>
        <v>114.57453910767266</v>
      </c>
      <c r="I7" s="193">
        <f t="shared" ref="I7:I25" si="2">+G7/F7*100</f>
        <v>54.55768595476065</v>
      </c>
      <c r="J7" s="14"/>
      <c r="K7" s="14"/>
    </row>
    <row r="8" spans="1:11" ht="15.75" hidden="1" customHeight="1" x14ac:dyDescent="0.25">
      <c r="A8" s="92">
        <v>1</v>
      </c>
      <c r="B8" s="92"/>
      <c r="C8" s="93" t="s">
        <v>12</v>
      </c>
      <c r="D8" s="151">
        <f>+D9</f>
        <v>0</v>
      </c>
      <c r="E8" s="151">
        <f t="shared" ref="E8:G8" si="3">+E9</f>
        <v>0</v>
      </c>
      <c r="F8" s="151">
        <f t="shared" si="3"/>
        <v>0</v>
      </c>
      <c r="G8" s="151">
        <f t="shared" si="3"/>
        <v>0</v>
      </c>
      <c r="H8" s="193" t="e">
        <f t="shared" si="1"/>
        <v>#DIV/0!</v>
      </c>
      <c r="I8" s="193">
        <v>0</v>
      </c>
      <c r="J8" s="14"/>
      <c r="K8" s="14"/>
    </row>
    <row r="9" spans="1:11" ht="15.75" hidden="1" x14ac:dyDescent="0.25">
      <c r="A9" s="94"/>
      <c r="B9" s="94">
        <v>12</v>
      </c>
      <c r="C9" s="95" t="s">
        <v>28</v>
      </c>
      <c r="D9" s="152">
        <f>+'Račun prihoda i rashoda'!F21</f>
        <v>0</v>
      </c>
      <c r="E9" s="152">
        <f>+'Račun prihoda i rashoda'!G21</f>
        <v>0</v>
      </c>
      <c r="F9" s="152">
        <f>+'Račun prihoda i rashoda'!H21</f>
        <v>0</v>
      </c>
      <c r="G9" s="152">
        <f>+'Račun prihoda i rashoda'!I21</f>
        <v>0</v>
      </c>
      <c r="H9" s="184" t="e">
        <f t="shared" si="1"/>
        <v>#DIV/0!</v>
      </c>
      <c r="I9" s="184">
        <v>0</v>
      </c>
      <c r="J9" s="14"/>
      <c r="K9" s="14"/>
    </row>
    <row r="10" spans="1:11" ht="15.75" x14ac:dyDescent="0.25">
      <c r="A10" s="92">
        <v>3</v>
      </c>
      <c r="B10" s="92"/>
      <c r="C10" s="93" t="s">
        <v>23</v>
      </c>
      <c r="D10" s="151">
        <f>+D11</f>
        <v>541.55999999999995</v>
      </c>
      <c r="E10" s="151">
        <f>+E11</f>
        <v>1000</v>
      </c>
      <c r="F10" s="151">
        <f>+F11</f>
        <v>1000</v>
      </c>
      <c r="G10" s="151">
        <f>+G11</f>
        <v>541.55999999999995</v>
      </c>
      <c r="H10" s="192">
        <f t="shared" si="1"/>
        <v>100</v>
      </c>
      <c r="I10" s="192">
        <f t="shared" si="2"/>
        <v>54.155999999999992</v>
      </c>
      <c r="J10" s="14"/>
      <c r="K10" s="14"/>
    </row>
    <row r="11" spans="1:11" ht="15.75" x14ac:dyDescent="0.25">
      <c r="A11" s="94"/>
      <c r="B11" s="94">
        <v>31</v>
      </c>
      <c r="C11" s="96" t="s">
        <v>23</v>
      </c>
      <c r="D11" s="152">
        <f>+'Račun prihoda i rashoda'!F18</f>
        <v>541.55999999999995</v>
      </c>
      <c r="E11" s="152">
        <f>+'Račun prihoda i rashoda'!G18</f>
        <v>1000</v>
      </c>
      <c r="F11" s="152">
        <f>+'Račun prihoda i rashoda'!H18</f>
        <v>1000</v>
      </c>
      <c r="G11" s="152">
        <f>+'Račun prihoda i rashoda'!I18</f>
        <v>541.55999999999995</v>
      </c>
      <c r="H11" s="184">
        <f t="shared" si="1"/>
        <v>100</v>
      </c>
      <c r="I11" s="184">
        <f t="shared" si="2"/>
        <v>54.155999999999992</v>
      </c>
      <c r="J11" s="14"/>
      <c r="K11" s="14"/>
    </row>
    <row r="12" spans="1:11" ht="15.75" x14ac:dyDescent="0.25">
      <c r="A12" s="92">
        <v>4</v>
      </c>
      <c r="B12" s="92"/>
      <c r="C12" s="93" t="s">
        <v>158</v>
      </c>
      <c r="D12" s="151">
        <f>+D13</f>
        <v>5429146.4000000004</v>
      </c>
      <c r="E12" s="151">
        <f>+E13</f>
        <v>11400000</v>
      </c>
      <c r="F12" s="151">
        <f t="shared" ref="F12:G12" si="4">+F13</f>
        <v>11400000</v>
      </c>
      <c r="G12" s="151">
        <f t="shared" si="4"/>
        <v>6221070.5999999996</v>
      </c>
      <c r="H12" s="192">
        <f t="shared" si="1"/>
        <v>114.58653242432364</v>
      </c>
      <c r="I12" s="192">
        <f t="shared" si="2"/>
        <v>54.570794736842096</v>
      </c>
      <c r="J12" s="14"/>
      <c r="K12" s="14"/>
    </row>
    <row r="13" spans="1:11" ht="15.75" x14ac:dyDescent="0.25">
      <c r="A13" s="94"/>
      <c r="B13" s="94">
        <v>43</v>
      </c>
      <c r="C13" s="96" t="s">
        <v>25</v>
      </c>
      <c r="D13" s="152">
        <f>+'Račun prihoda i rashoda'!F15</f>
        <v>5429146.4000000004</v>
      </c>
      <c r="E13" s="152">
        <f>+'Račun prihoda i rashoda'!G15</f>
        <v>11400000</v>
      </c>
      <c r="F13" s="152">
        <f>+'Račun prihoda i rashoda'!H15</f>
        <v>11400000</v>
      </c>
      <c r="G13" s="152">
        <f>+'Račun prihoda i rashoda'!I15</f>
        <v>6221070.5999999996</v>
      </c>
      <c r="H13" s="184">
        <f t="shared" si="1"/>
        <v>114.58653242432364</v>
      </c>
      <c r="I13" s="184">
        <f t="shared" si="2"/>
        <v>54.570794736842096</v>
      </c>
      <c r="J13" s="14"/>
      <c r="K13" s="14"/>
    </row>
    <row r="14" spans="1:11" ht="15.75" x14ac:dyDescent="0.25">
      <c r="A14" s="92">
        <v>5</v>
      </c>
      <c r="B14" s="92"/>
      <c r="C14" s="93" t="s">
        <v>159</v>
      </c>
      <c r="D14" s="151">
        <f>+D15+D16</f>
        <v>1579.5</v>
      </c>
      <c r="E14" s="151">
        <f>+E15+E16</f>
        <v>5000</v>
      </c>
      <c r="F14" s="151">
        <f>+F15+F16</f>
        <v>5000</v>
      </c>
      <c r="G14" s="151">
        <f>+G15+G16</f>
        <v>1237.5</v>
      </c>
      <c r="H14" s="192">
        <f t="shared" si="1"/>
        <v>78.347578347578349</v>
      </c>
      <c r="I14" s="184">
        <f t="shared" si="2"/>
        <v>24.75</v>
      </c>
      <c r="J14" s="14"/>
      <c r="K14" s="14"/>
    </row>
    <row r="15" spans="1:11" ht="15.75" x14ac:dyDescent="0.25">
      <c r="A15" s="94"/>
      <c r="B15" s="94">
        <v>51</v>
      </c>
      <c r="C15" s="96" t="s">
        <v>190</v>
      </c>
      <c r="D15" s="152">
        <v>1579.5</v>
      </c>
      <c r="E15" s="152">
        <f>+'II. POSEBNI DIO '!C54</f>
        <v>5000</v>
      </c>
      <c r="F15" s="152">
        <f>+'II. POSEBNI DIO '!D54</f>
        <v>5000</v>
      </c>
      <c r="G15" s="152">
        <f>+'II. POSEBNI DIO '!E54</f>
        <v>1237.5</v>
      </c>
      <c r="H15" s="184">
        <f t="shared" si="1"/>
        <v>78.347578347578349</v>
      </c>
      <c r="I15" s="184">
        <f t="shared" si="2"/>
        <v>24.75</v>
      </c>
      <c r="J15" s="14"/>
      <c r="K15" s="14"/>
    </row>
    <row r="16" spans="1:11" ht="15.75" hidden="1" x14ac:dyDescent="0.25">
      <c r="A16" s="94"/>
      <c r="B16" s="94">
        <v>56</v>
      </c>
      <c r="C16" s="96" t="s">
        <v>160</v>
      </c>
      <c r="D16" s="152">
        <v>0</v>
      </c>
      <c r="E16" s="152">
        <f>+'Račun prihoda i rashoda'!G11-E15</f>
        <v>0</v>
      </c>
      <c r="F16" s="152">
        <v>0</v>
      </c>
      <c r="G16" s="152">
        <v>0</v>
      </c>
      <c r="H16" s="184" t="e">
        <f t="shared" si="1"/>
        <v>#DIV/0!</v>
      </c>
      <c r="I16" s="184">
        <v>0</v>
      </c>
      <c r="J16" s="14"/>
      <c r="K16" s="14"/>
    </row>
    <row r="17" spans="1:11" ht="15.75" customHeight="1" x14ac:dyDescent="0.25">
      <c r="A17" s="241" t="s">
        <v>187</v>
      </c>
      <c r="B17" s="242"/>
      <c r="C17" s="243"/>
      <c r="D17" s="153">
        <f>+D18+D20+D22+D24</f>
        <v>4746228.6500000004</v>
      </c>
      <c r="E17" s="153">
        <f>+E18+E20+E22+E24</f>
        <v>11345000</v>
      </c>
      <c r="F17" s="153">
        <f t="shared" ref="F17:G17" si="5">+F18+F20+F22+F24</f>
        <v>11345000</v>
      </c>
      <c r="G17" s="153">
        <f t="shared" si="5"/>
        <v>4871898.6099999994</v>
      </c>
      <c r="H17" s="193">
        <f t="shared" si="1"/>
        <v>102.64778562659427</v>
      </c>
      <c r="I17" s="193">
        <f t="shared" si="2"/>
        <v>42.943134508594092</v>
      </c>
      <c r="J17" s="14"/>
      <c r="K17" s="14"/>
    </row>
    <row r="18" spans="1:11" ht="15.75" hidden="1" customHeight="1" x14ac:dyDescent="0.25">
      <c r="A18" s="92">
        <v>1</v>
      </c>
      <c r="B18" s="92"/>
      <c r="C18" s="93" t="s">
        <v>12</v>
      </c>
      <c r="D18" s="151">
        <f>+D19</f>
        <v>0</v>
      </c>
      <c r="E18" s="151">
        <f t="shared" ref="E18:G18" si="6">+E19</f>
        <v>0</v>
      </c>
      <c r="F18" s="151">
        <f t="shared" si="6"/>
        <v>0</v>
      </c>
      <c r="G18" s="151">
        <f t="shared" si="6"/>
        <v>0</v>
      </c>
      <c r="H18" s="183" t="e">
        <f t="shared" si="1"/>
        <v>#DIV/0!</v>
      </c>
      <c r="I18" s="183">
        <v>0</v>
      </c>
      <c r="J18" s="14"/>
      <c r="K18" s="14"/>
    </row>
    <row r="19" spans="1:11" ht="15.75" hidden="1" x14ac:dyDescent="0.25">
      <c r="A19" s="94"/>
      <c r="B19" s="94">
        <v>12</v>
      </c>
      <c r="C19" s="95" t="s">
        <v>28</v>
      </c>
      <c r="D19" s="152">
        <v>0</v>
      </c>
      <c r="E19" s="152">
        <v>0</v>
      </c>
      <c r="F19" s="152">
        <v>0</v>
      </c>
      <c r="G19" s="152">
        <v>0</v>
      </c>
      <c r="H19" s="184" t="e">
        <f t="shared" si="1"/>
        <v>#DIV/0!</v>
      </c>
      <c r="I19" s="184">
        <v>0</v>
      </c>
      <c r="J19" s="14"/>
      <c r="K19" s="14"/>
    </row>
    <row r="20" spans="1:11" ht="15.75" x14ac:dyDescent="0.25">
      <c r="A20" s="92">
        <v>3</v>
      </c>
      <c r="B20" s="92"/>
      <c r="C20" s="93" t="s">
        <v>23</v>
      </c>
      <c r="D20" s="151">
        <f>+D21</f>
        <v>504.29</v>
      </c>
      <c r="E20" s="151">
        <f>+E21</f>
        <v>1000</v>
      </c>
      <c r="F20" s="151">
        <f>+F21</f>
        <v>1000</v>
      </c>
      <c r="G20" s="151">
        <f>+G21</f>
        <v>468.5</v>
      </c>
      <c r="H20" s="192">
        <f t="shared" si="1"/>
        <v>92.902893176545248</v>
      </c>
      <c r="I20" s="192">
        <f t="shared" si="2"/>
        <v>46.85</v>
      </c>
      <c r="J20" s="14"/>
      <c r="K20" s="14"/>
    </row>
    <row r="21" spans="1:11" ht="15.75" x14ac:dyDescent="0.25">
      <c r="A21" s="94"/>
      <c r="B21" s="94">
        <v>31</v>
      </c>
      <c r="C21" s="96" t="s">
        <v>23</v>
      </c>
      <c r="D21" s="152">
        <v>504.29</v>
      </c>
      <c r="E21" s="152">
        <f>+'II. POSEBNI DIO '!C11</f>
        <v>1000</v>
      </c>
      <c r="F21" s="154">
        <f>+'II. POSEBNI DIO '!D11</f>
        <v>1000</v>
      </c>
      <c r="G21" s="154">
        <f>+'II. POSEBNI DIO '!E11</f>
        <v>468.5</v>
      </c>
      <c r="H21" s="184">
        <f t="shared" si="1"/>
        <v>92.902893176545248</v>
      </c>
      <c r="I21" s="184">
        <f t="shared" si="2"/>
        <v>46.85</v>
      </c>
      <c r="J21" s="14"/>
      <c r="K21" s="14"/>
    </row>
    <row r="22" spans="1:11" ht="15.75" x14ac:dyDescent="0.25">
      <c r="A22" s="92">
        <v>4</v>
      </c>
      <c r="B22" s="92"/>
      <c r="C22" s="93" t="s">
        <v>158</v>
      </c>
      <c r="D22" s="151">
        <f>+D23</f>
        <v>4744144.8600000003</v>
      </c>
      <c r="E22" s="151">
        <f>+E23</f>
        <v>11339000</v>
      </c>
      <c r="F22" s="151">
        <f t="shared" ref="F22:G22" si="7">+F23</f>
        <v>11339000</v>
      </c>
      <c r="G22" s="151">
        <f t="shared" si="7"/>
        <v>4870192.6099999994</v>
      </c>
      <c r="H22" s="192">
        <f t="shared" si="1"/>
        <v>102.65691191394184</v>
      </c>
      <c r="I22" s="192">
        <f t="shared" si="2"/>
        <v>42.950812329129548</v>
      </c>
      <c r="J22" s="14"/>
      <c r="K22" s="14"/>
    </row>
    <row r="23" spans="1:11" ht="15.75" x14ac:dyDescent="0.25">
      <c r="A23" s="94"/>
      <c r="B23" s="94">
        <v>43</v>
      </c>
      <c r="C23" s="96" t="s">
        <v>25</v>
      </c>
      <c r="D23" s="152">
        <v>4744144.8600000003</v>
      </c>
      <c r="E23" s="152">
        <f>+'II. POSEBNI DIO '!C14+'II. POSEBNI DIO '!C58+'II. POSEBNI DIO '!C62+'II. POSEBNI DIO '!C71</f>
        <v>11339000</v>
      </c>
      <c r="F23" s="154">
        <f>+'II. POSEBNI DIO '!D14+'II. POSEBNI DIO '!D58+'II. POSEBNI DIO '!D62+'II. POSEBNI DIO '!D71</f>
        <v>11339000</v>
      </c>
      <c r="G23" s="154">
        <f>+'II. POSEBNI DIO '!E14+'II. POSEBNI DIO '!E58+'II. POSEBNI DIO '!E62+'II. POSEBNI DIO '!E71</f>
        <v>4870192.6099999994</v>
      </c>
      <c r="H23" s="184">
        <f t="shared" si="1"/>
        <v>102.65691191394184</v>
      </c>
      <c r="I23" s="184">
        <f t="shared" si="2"/>
        <v>42.950812329129548</v>
      </c>
      <c r="J23" s="14"/>
      <c r="K23" s="14"/>
    </row>
    <row r="24" spans="1:11" ht="15.75" x14ac:dyDescent="0.25">
      <c r="A24" s="92">
        <v>5</v>
      </c>
      <c r="B24" s="92"/>
      <c r="C24" s="93" t="s">
        <v>159</v>
      </c>
      <c r="D24" s="151">
        <f>+D25+D26</f>
        <v>1579.5</v>
      </c>
      <c r="E24" s="151">
        <f>+E25+E26</f>
        <v>5000</v>
      </c>
      <c r="F24" s="151">
        <f>+F25+F26</f>
        <v>5000</v>
      </c>
      <c r="G24" s="151">
        <f>+G25+G26</f>
        <v>1237.5</v>
      </c>
      <c r="H24" s="192">
        <f t="shared" si="1"/>
        <v>78.347578347578349</v>
      </c>
      <c r="I24" s="184">
        <f t="shared" si="2"/>
        <v>24.75</v>
      </c>
      <c r="J24" s="14"/>
      <c r="K24" s="14"/>
    </row>
    <row r="25" spans="1:11" ht="15.75" x14ac:dyDescent="0.25">
      <c r="A25" s="94"/>
      <c r="B25" s="94">
        <v>51</v>
      </c>
      <c r="C25" s="96" t="s">
        <v>190</v>
      </c>
      <c r="D25" s="152">
        <v>1579.5</v>
      </c>
      <c r="E25" s="152">
        <v>5000</v>
      </c>
      <c r="F25" s="152">
        <v>5000</v>
      </c>
      <c r="G25" s="152">
        <f>+'II. POSEBNI DIO '!E54</f>
        <v>1237.5</v>
      </c>
      <c r="H25" s="184">
        <f>+G25/D25*100</f>
        <v>78.347578347578349</v>
      </c>
      <c r="I25" s="184">
        <f t="shared" si="2"/>
        <v>24.75</v>
      </c>
      <c r="J25" s="14"/>
      <c r="K25" s="14"/>
    </row>
    <row r="26" spans="1:11" ht="15.75" hidden="1" x14ac:dyDescent="0.25">
      <c r="A26" s="94"/>
      <c r="B26" s="94">
        <v>56</v>
      </c>
      <c r="C26" s="96" t="s">
        <v>160</v>
      </c>
      <c r="D26" s="152">
        <v>0</v>
      </c>
      <c r="E26" s="152">
        <v>0</v>
      </c>
      <c r="F26" s="154">
        <v>0</v>
      </c>
      <c r="G26" s="154">
        <v>0</v>
      </c>
      <c r="H26" s="184" t="e">
        <f t="shared" si="1"/>
        <v>#DIV/0!</v>
      </c>
      <c r="I26" s="184">
        <v>0</v>
      </c>
      <c r="J26" s="14"/>
      <c r="K26" s="14"/>
    </row>
    <row r="27" spans="1:11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ht="15.7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15.7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15.7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ht="15.7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ht="15.75" x14ac:dyDescent="0.25">
      <c r="A33" s="14"/>
      <c r="B33" s="14"/>
      <c r="C33" s="14"/>
      <c r="D33" s="182"/>
      <c r="E33" s="15"/>
      <c r="F33" s="15"/>
      <c r="G33" s="182"/>
      <c r="H33" s="14"/>
      <c r="I33" s="14"/>
      <c r="J33" s="14"/>
      <c r="K33" s="14"/>
    </row>
    <row r="34" spans="1:11" ht="15.7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15.7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</sheetData>
  <mergeCells count="5">
    <mergeCell ref="A6:C6"/>
    <mergeCell ref="C3:F3"/>
    <mergeCell ref="A17:C17"/>
    <mergeCell ref="A7:C7"/>
    <mergeCell ref="A5:C5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"/>
  <sheetViews>
    <sheetView workbookViewId="0">
      <selection activeCell="E9" sqref="E9"/>
    </sheetView>
  </sheetViews>
  <sheetFormatPr defaultRowHeight="15.75" x14ac:dyDescent="0.25"/>
  <cols>
    <col min="1" max="1" width="37.7109375" style="14" customWidth="1"/>
    <col min="2" max="5" width="25.28515625" style="14" customWidth="1"/>
    <col min="6" max="6" width="10.7109375" style="14" customWidth="1"/>
    <col min="7" max="7" width="10.5703125" style="14" customWidth="1"/>
    <col min="8" max="16384" width="9.140625" style="14"/>
  </cols>
  <sheetData>
    <row r="1" spans="1:7" x14ac:dyDescent="0.25">
      <c r="A1" s="97"/>
      <c r="B1" s="97"/>
      <c r="C1" s="97"/>
      <c r="D1" s="97"/>
      <c r="E1" s="97"/>
      <c r="F1" s="97"/>
      <c r="G1" s="97"/>
    </row>
    <row r="2" spans="1:7" x14ac:dyDescent="0.25">
      <c r="A2" s="77"/>
      <c r="B2" s="42"/>
      <c r="C2" s="42"/>
      <c r="D2" s="42"/>
      <c r="E2" s="42"/>
      <c r="F2" s="97"/>
      <c r="G2" s="97"/>
    </row>
    <row r="3" spans="1:7" ht="15.75" customHeight="1" x14ac:dyDescent="0.25">
      <c r="A3" s="247" t="s">
        <v>185</v>
      </c>
      <c r="B3" s="247"/>
      <c r="C3" s="247"/>
      <c r="D3" s="247"/>
      <c r="E3" s="248"/>
      <c r="F3" s="248"/>
      <c r="G3" s="248"/>
    </row>
    <row r="4" spans="1:7" x14ac:dyDescent="0.25">
      <c r="A4" s="77"/>
      <c r="B4" s="77"/>
      <c r="C4" s="98"/>
      <c r="D4" s="98"/>
      <c r="E4" s="98"/>
      <c r="F4" s="97"/>
      <c r="G4" s="97"/>
    </row>
    <row r="5" spans="1:7" ht="31.5" x14ac:dyDescent="0.25">
      <c r="A5" s="99" t="s">
        <v>17</v>
      </c>
      <c r="B5" s="38" t="s">
        <v>194</v>
      </c>
      <c r="C5" s="38" t="s">
        <v>197</v>
      </c>
      <c r="D5" s="38" t="s">
        <v>199</v>
      </c>
      <c r="E5" s="38" t="s">
        <v>201</v>
      </c>
      <c r="F5" s="38" t="s">
        <v>175</v>
      </c>
      <c r="G5" s="38" t="s">
        <v>175</v>
      </c>
    </row>
    <row r="6" spans="1:7" ht="11.25" customHeight="1" x14ac:dyDescent="0.25">
      <c r="A6" s="100">
        <v>1</v>
      </c>
      <c r="B6" s="101">
        <v>2</v>
      </c>
      <c r="C6" s="101">
        <v>3</v>
      </c>
      <c r="D6" s="101">
        <v>4</v>
      </c>
      <c r="E6" s="101">
        <v>5</v>
      </c>
      <c r="F6" s="101" t="s">
        <v>156</v>
      </c>
      <c r="G6" s="101" t="s">
        <v>155</v>
      </c>
    </row>
    <row r="7" spans="1:7" ht="15.75" customHeight="1" x14ac:dyDescent="0.25">
      <c r="A7" s="102" t="s">
        <v>187</v>
      </c>
      <c r="B7" s="146">
        <f t="shared" ref="B7:E8" si="0">+B8</f>
        <v>4746228.6500000004</v>
      </c>
      <c r="C7" s="146">
        <f t="shared" si="0"/>
        <v>11345000</v>
      </c>
      <c r="D7" s="146">
        <f t="shared" si="0"/>
        <v>11345000</v>
      </c>
      <c r="E7" s="146">
        <f t="shared" si="0"/>
        <v>4871898.6099999994</v>
      </c>
      <c r="F7" s="179">
        <f>+E7/B7*100</f>
        <v>102.64778562659427</v>
      </c>
      <c r="G7" s="179">
        <f>+E7/D7*100</f>
        <v>42.943134508594092</v>
      </c>
    </row>
    <row r="8" spans="1:7" x14ac:dyDescent="0.25">
      <c r="A8" s="103" t="s">
        <v>27</v>
      </c>
      <c r="B8" s="147">
        <f t="shared" si="0"/>
        <v>4746228.6500000004</v>
      </c>
      <c r="C8" s="147">
        <f t="shared" si="0"/>
        <v>11345000</v>
      </c>
      <c r="D8" s="147">
        <f t="shared" si="0"/>
        <v>11345000</v>
      </c>
      <c r="E8" s="149">
        <f t="shared" si="0"/>
        <v>4871898.6099999994</v>
      </c>
      <c r="F8" s="180">
        <f>+E8/B8*100</f>
        <v>102.64778562659427</v>
      </c>
      <c r="G8" s="180">
        <f>+E8/D8*100</f>
        <v>42.943134508594092</v>
      </c>
    </row>
    <row r="9" spans="1:7" ht="31.5" x14ac:dyDescent="0.25">
      <c r="A9" s="104" t="s">
        <v>191</v>
      </c>
      <c r="B9" s="148">
        <v>4746228.6500000004</v>
      </c>
      <c r="C9" s="148">
        <f>+'II. POSEBNI DIO '!C7</f>
        <v>11345000</v>
      </c>
      <c r="D9" s="148">
        <f>+'II. POSEBNI DIO '!D7</f>
        <v>11345000</v>
      </c>
      <c r="E9" s="150">
        <f>+'II. POSEBNI DIO '!E7</f>
        <v>4871898.6099999994</v>
      </c>
      <c r="F9" s="181">
        <f>+E9/B9*100</f>
        <v>102.64778562659427</v>
      </c>
      <c r="G9" s="181">
        <f>+E9/D9*100</f>
        <v>42.943134508594092</v>
      </c>
    </row>
    <row r="10" spans="1:7" x14ac:dyDescent="0.25">
      <c r="B10" s="15"/>
      <c r="C10" s="15"/>
      <c r="D10" s="15"/>
      <c r="E10" s="15"/>
    </row>
  </sheetData>
  <mergeCells count="1">
    <mergeCell ref="A3:G3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workbookViewId="0">
      <selection activeCell="G46" sqref="G4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6.42578125" bestFit="1" customWidth="1"/>
    <col min="5" max="5" width="36.7109375" customWidth="1"/>
    <col min="6" max="6" width="23.42578125" customWidth="1"/>
    <col min="7" max="7" width="19.5703125" customWidth="1"/>
    <col min="8" max="8" width="18.7109375" customWidth="1"/>
    <col min="9" max="9" width="22.140625" customWidth="1"/>
    <col min="10" max="10" width="10.42578125" customWidth="1"/>
    <col min="11" max="11" width="9.5703125" customWidth="1"/>
  </cols>
  <sheetData>
    <row r="1" spans="1:11" ht="23.25" customHeight="1" x14ac:dyDescent="0.25">
      <c r="A1" s="249" t="s">
        <v>177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6.75" customHeight="1" x14ac:dyDescent="0.25">
      <c r="A2" s="105"/>
      <c r="B2" s="105"/>
      <c r="C2" s="138"/>
      <c r="D2" s="105"/>
      <c r="E2" s="105"/>
      <c r="F2" s="105"/>
      <c r="G2" s="105"/>
      <c r="H2" s="105"/>
      <c r="I2" s="105"/>
      <c r="J2" s="106"/>
      <c r="K2" s="106"/>
    </row>
    <row r="3" spans="1:11" ht="18" customHeight="1" x14ac:dyDescent="0.25">
      <c r="A3" s="249" t="s">
        <v>180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8" customHeight="1" x14ac:dyDescent="0.25">
      <c r="A4" s="105"/>
      <c r="B4" s="120"/>
      <c r="C4" s="139"/>
      <c r="D4" s="120"/>
      <c r="E4" s="120"/>
      <c r="F4" s="120"/>
      <c r="G4" s="120"/>
      <c r="H4" s="259"/>
      <c r="I4" s="259"/>
      <c r="J4" s="120"/>
      <c r="K4" s="120"/>
    </row>
    <row r="5" spans="1:11" ht="18" customHeight="1" x14ac:dyDescent="0.25">
      <c r="A5" s="249" t="s">
        <v>181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</row>
    <row r="6" spans="1:11" ht="14.25" customHeight="1" x14ac:dyDescent="0.25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 s="76" customFormat="1" ht="31.5" customHeight="1" x14ac:dyDescent="0.25">
      <c r="A7" s="263" t="s">
        <v>17</v>
      </c>
      <c r="B7" s="264"/>
      <c r="C7" s="264"/>
      <c r="D7" s="264"/>
      <c r="E7" s="265"/>
      <c r="F7" s="38" t="s">
        <v>193</v>
      </c>
      <c r="G7" s="38" t="s">
        <v>197</v>
      </c>
      <c r="H7" s="38" t="s">
        <v>199</v>
      </c>
      <c r="I7" s="38" t="s">
        <v>200</v>
      </c>
      <c r="J7" s="38" t="s">
        <v>175</v>
      </c>
      <c r="K7" s="38" t="s">
        <v>175</v>
      </c>
    </row>
    <row r="8" spans="1:11" ht="11.25" customHeight="1" x14ac:dyDescent="0.25">
      <c r="A8" s="260">
        <v>1</v>
      </c>
      <c r="B8" s="261"/>
      <c r="C8" s="261"/>
      <c r="D8" s="261"/>
      <c r="E8" s="262"/>
      <c r="F8" s="101">
        <v>2</v>
      </c>
      <c r="G8" s="101">
        <v>3</v>
      </c>
      <c r="H8" s="101">
        <v>4</v>
      </c>
      <c r="I8" s="101">
        <v>5</v>
      </c>
      <c r="J8" s="101" t="s">
        <v>156</v>
      </c>
      <c r="K8" s="101" t="s">
        <v>155</v>
      </c>
    </row>
    <row r="9" spans="1:11" ht="31.5" x14ac:dyDescent="0.25">
      <c r="A9" s="93">
        <v>8</v>
      </c>
      <c r="B9" s="93"/>
      <c r="C9" s="93"/>
      <c r="D9" s="93"/>
      <c r="E9" s="93" t="s">
        <v>18</v>
      </c>
      <c r="F9" s="107"/>
      <c r="G9" s="107"/>
      <c r="H9" s="107"/>
      <c r="I9" s="107"/>
      <c r="J9" s="108"/>
      <c r="K9" s="108"/>
    </row>
    <row r="10" spans="1:11" ht="15.75" x14ac:dyDescent="0.25">
      <c r="A10" s="93"/>
      <c r="B10" s="109">
        <v>84</v>
      </c>
      <c r="C10" s="109"/>
      <c r="D10" s="109"/>
      <c r="E10" s="109" t="s">
        <v>21</v>
      </c>
      <c r="F10" s="107">
        <v>0</v>
      </c>
      <c r="G10" s="107">
        <v>0</v>
      </c>
      <c r="H10" s="107">
        <v>0</v>
      </c>
      <c r="I10" s="107">
        <v>0</v>
      </c>
      <c r="J10" s="108"/>
      <c r="K10" s="108"/>
    </row>
    <row r="11" spans="1:11" ht="53.25" customHeight="1" x14ac:dyDescent="0.25">
      <c r="A11" s="110"/>
      <c r="B11" s="110"/>
      <c r="C11" s="111">
        <v>841</v>
      </c>
      <c r="D11" s="111"/>
      <c r="E11" s="112" t="s">
        <v>165</v>
      </c>
      <c r="F11" s="107">
        <v>0</v>
      </c>
      <c r="G11" s="107">
        <v>0</v>
      </c>
      <c r="H11" s="107">
        <v>0</v>
      </c>
      <c r="I11" s="107">
        <v>0</v>
      </c>
      <c r="J11" s="108"/>
      <c r="K11" s="108"/>
    </row>
    <row r="12" spans="1:11" ht="37.5" customHeight="1" x14ac:dyDescent="0.25">
      <c r="A12" s="110"/>
      <c r="B12" s="110"/>
      <c r="C12" s="111"/>
      <c r="D12" s="111">
        <v>8413</v>
      </c>
      <c r="E12" s="112" t="s">
        <v>166</v>
      </c>
      <c r="F12" s="107">
        <v>0</v>
      </c>
      <c r="G12" s="107">
        <v>0</v>
      </c>
      <c r="H12" s="107">
        <v>0</v>
      </c>
      <c r="I12" s="107">
        <v>0</v>
      </c>
      <c r="J12" s="108"/>
      <c r="K12" s="108"/>
    </row>
    <row r="13" spans="1:11" ht="31.5" x14ac:dyDescent="0.25">
      <c r="A13" s="113">
        <v>5</v>
      </c>
      <c r="B13" s="114"/>
      <c r="C13" s="114"/>
      <c r="D13" s="114"/>
      <c r="E13" s="115" t="s">
        <v>19</v>
      </c>
      <c r="F13" s="107"/>
      <c r="G13" s="107"/>
      <c r="H13" s="107"/>
      <c r="I13" s="107"/>
      <c r="J13" s="108"/>
      <c r="K13" s="108"/>
    </row>
    <row r="14" spans="1:11" ht="39" customHeight="1" x14ac:dyDescent="0.25">
      <c r="A14" s="109"/>
      <c r="B14" s="109">
        <v>54</v>
      </c>
      <c r="C14" s="109"/>
      <c r="D14" s="109"/>
      <c r="E14" s="116" t="s">
        <v>22</v>
      </c>
      <c r="F14" s="107">
        <v>0</v>
      </c>
      <c r="G14" s="107">
        <v>0</v>
      </c>
      <c r="H14" s="107">
        <v>0</v>
      </c>
      <c r="I14" s="117">
        <v>0</v>
      </c>
      <c r="J14" s="108"/>
      <c r="K14" s="108"/>
    </row>
    <row r="15" spans="1:11" ht="60" customHeight="1" x14ac:dyDescent="0.25">
      <c r="A15" s="109"/>
      <c r="B15" s="109"/>
      <c r="C15" s="111">
        <v>541</v>
      </c>
      <c r="D15" s="111"/>
      <c r="E15" s="112" t="s">
        <v>167</v>
      </c>
      <c r="F15" s="107">
        <v>0</v>
      </c>
      <c r="G15" s="107">
        <v>0</v>
      </c>
      <c r="H15" s="107">
        <v>0</v>
      </c>
      <c r="I15" s="117">
        <v>0</v>
      </c>
      <c r="J15" s="108"/>
      <c r="K15" s="108"/>
    </row>
    <row r="16" spans="1:11" ht="31.5" customHeight="1" x14ac:dyDescent="0.25">
      <c r="A16" s="118"/>
      <c r="B16" s="114"/>
      <c r="C16" s="119"/>
      <c r="D16" s="119">
        <v>5413</v>
      </c>
      <c r="E16" s="109" t="s">
        <v>168</v>
      </c>
      <c r="F16" s="107">
        <v>0</v>
      </c>
      <c r="G16" s="107">
        <v>0</v>
      </c>
      <c r="H16" s="107">
        <v>0</v>
      </c>
      <c r="I16" s="107">
        <v>0</v>
      </c>
      <c r="J16" s="108"/>
      <c r="K16" s="108"/>
    </row>
    <row r="17" spans="1:11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9" spans="1:11" x14ac:dyDescent="0.25">
      <c r="A19" s="266" t="s">
        <v>182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</row>
    <row r="21" spans="1:11" s="76" customFormat="1" ht="31.5" customHeight="1" x14ac:dyDescent="0.25">
      <c r="A21" s="263" t="s">
        <v>17</v>
      </c>
      <c r="B21" s="264"/>
      <c r="C21" s="264"/>
      <c r="D21" s="264"/>
      <c r="E21" s="265"/>
      <c r="F21" s="38" t="s">
        <v>193</v>
      </c>
      <c r="G21" s="38" t="s">
        <v>197</v>
      </c>
      <c r="H21" s="38" t="s">
        <v>199</v>
      </c>
      <c r="I21" s="38" t="s">
        <v>200</v>
      </c>
      <c r="J21" s="38" t="s">
        <v>175</v>
      </c>
      <c r="K21" s="38" t="s">
        <v>175</v>
      </c>
    </row>
    <row r="22" spans="1:11" ht="11.25" customHeight="1" x14ac:dyDescent="0.25">
      <c r="A22" s="260">
        <v>1</v>
      </c>
      <c r="B22" s="261"/>
      <c r="C22" s="261"/>
      <c r="D22" s="261"/>
      <c r="E22" s="262"/>
      <c r="F22" s="101">
        <v>2</v>
      </c>
      <c r="G22" s="101">
        <v>3</v>
      </c>
      <c r="H22" s="101">
        <v>4</v>
      </c>
      <c r="I22" s="101">
        <v>5</v>
      </c>
      <c r="J22" s="101" t="s">
        <v>156</v>
      </c>
      <c r="K22" s="101" t="s">
        <v>155</v>
      </c>
    </row>
    <row r="23" spans="1:11" ht="16.5" customHeight="1" x14ac:dyDescent="0.25">
      <c r="A23" s="257" t="s">
        <v>169</v>
      </c>
      <c r="B23" s="257"/>
      <c r="C23" s="257"/>
      <c r="D23" s="257"/>
      <c r="E23" s="258"/>
      <c r="F23" s="101"/>
      <c r="G23" s="101"/>
      <c r="H23" s="101"/>
      <c r="I23" s="101"/>
      <c r="J23" s="101"/>
      <c r="K23" s="101"/>
    </row>
    <row r="24" spans="1:11" ht="15.75" x14ac:dyDescent="0.25">
      <c r="A24" s="241">
        <v>1</v>
      </c>
      <c r="B24" s="242"/>
      <c r="C24" s="242"/>
      <c r="D24" s="243"/>
      <c r="E24" s="93" t="s">
        <v>12</v>
      </c>
      <c r="F24" s="107"/>
      <c r="G24" s="107"/>
      <c r="H24" s="107"/>
      <c r="I24" s="107"/>
      <c r="J24" s="108"/>
      <c r="K24" s="108"/>
    </row>
    <row r="25" spans="1:11" ht="15.75" x14ac:dyDescent="0.25">
      <c r="A25" s="251">
        <v>11</v>
      </c>
      <c r="B25" s="252"/>
      <c r="C25" s="252"/>
      <c r="D25" s="253"/>
      <c r="E25" s="109" t="s">
        <v>12</v>
      </c>
      <c r="F25" s="107">
        <v>0</v>
      </c>
      <c r="G25" s="107">
        <v>0</v>
      </c>
      <c r="H25" s="107">
        <v>0</v>
      </c>
      <c r="I25" s="107">
        <v>0</v>
      </c>
      <c r="J25" s="108"/>
      <c r="K25" s="108"/>
    </row>
    <row r="26" spans="1:11" ht="15.75" x14ac:dyDescent="0.25">
      <c r="A26" s="254">
        <v>12</v>
      </c>
      <c r="B26" s="255"/>
      <c r="C26" s="255"/>
      <c r="D26" s="256"/>
      <c r="E26" s="112" t="s">
        <v>170</v>
      </c>
      <c r="F26" s="107">
        <v>0</v>
      </c>
      <c r="G26" s="107">
        <v>0</v>
      </c>
      <c r="H26" s="107">
        <v>0</v>
      </c>
      <c r="I26" s="107">
        <v>0</v>
      </c>
      <c r="J26" s="108"/>
      <c r="K26" s="108"/>
    </row>
    <row r="27" spans="1:11" ht="15.75" x14ac:dyDescent="0.25">
      <c r="A27" s="241">
        <v>3</v>
      </c>
      <c r="B27" s="242"/>
      <c r="C27" s="242"/>
      <c r="D27" s="243"/>
      <c r="E27" s="93" t="s">
        <v>23</v>
      </c>
      <c r="F27" s="107"/>
      <c r="G27" s="107"/>
      <c r="H27" s="107"/>
      <c r="I27" s="107"/>
      <c r="J27" s="108"/>
      <c r="K27" s="108"/>
    </row>
    <row r="28" spans="1:11" ht="15.75" x14ac:dyDescent="0.25">
      <c r="A28" s="251">
        <v>31</v>
      </c>
      <c r="B28" s="252"/>
      <c r="C28" s="252"/>
      <c r="D28" s="253"/>
      <c r="E28" s="109" t="s">
        <v>23</v>
      </c>
      <c r="F28" s="107">
        <v>0</v>
      </c>
      <c r="G28" s="107">
        <v>0</v>
      </c>
      <c r="H28" s="107">
        <v>0</v>
      </c>
      <c r="I28" s="107">
        <v>0</v>
      </c>
      <c r="J28" s="108"/>
      <c r="K28" s="108"/>
    </row>
    <row r="29" spans="1:11" ht="15.75" x14ac:dyDescent="0.25">
      <c r="A29" s="241">
        <v>4</v>
      </c>
      <c r="B29" s="242"/>
      <c r="C29" s="242"/>
      <c r="D29" s="243"/>
      <c r="E29" s="93" t="s">
        <v>158</v>
      </c>
      <c r="F29" s="107"/>
      <c r="G29" s="107"/>
      <c r="H29" s="107"/>
      <c r="I29" s="107"/>
      <c r="J29" s="108"/>
      <c r="K29" s="108"/>
    </row>
    <row r="30" spans="1:11" ht="15.75" x14ac:dyDescent="0.25">
      <c r="A30" s="251">
        <v>43</v>
      </c>
      <c r="B30" s="252"/>
      <c r="C30" s="252"/>
      <c r="D30" s="253"/>
      <c r="E30" s="109" t="s">
        <v>25</v>
      </c>
      <c r="F30" s="107">
        <v>0</v>
      </c>
      <c r="G30" s="107">
        <v>0</v>
      </c>
      <c r="H30" s="107">
        <v>0</v>
      </c>
      <c r="I30" s="107">
        <v>0</v>
      </c>
      <c r="J30" s="108"/>
      <c r="K30" s="108"/>
    </row>
    <row r="31" spans="1:11" ht="15.75" x14ac:dyDescent="0.25">
      <c r="A31" s="241">
        <v>1</v>
      </c>
      <c r="B31" s="242"/>
      <c r="C31" s="242"/>
      <c r="D31" s="243"/>
      <c r="E31" s="93" t="s">
        <v>12</v>
      </c>
      <c r="F31" s="107"/>
      <c r="G31" s="107"/>
      <c r="H31" s="107"/>
      <c r="I31" s="107"/>
      <c r="J31" s="108"/>
      <c r="K31" s="108"/>
    </row>
    <row r="32" spans="1:11" ht="16.5" customHeight="1" x14ac:dyDescent="0.25">
      <c r="A32" s="257" t="s">
        <v>171</v>
      </c>
      <c r="B32" s="257"/>
      <c r="C32" s="257"/>
      <c r="D32" s="257"/>
      <c r="E32" s="258"/>
      <c r="F32" s="101"/>
      <c r="G32" s="101"/>
      <c r="H32" s="101"/>
      <c r="I32" s="101"/>
      <c r="J32" s="101"/>
      <c r="K32" s="101"/>
    </row>
    <row r="33" spans="1:11" ht="15.75" x14ac:dyDescent="0.25">
      <c r="A33" s="241">
        <v>1</v>
      </c>
      <c r="B33" s="242"/>
      <c r="C33" s="242"/>
      <c r="D33" s="243"/>
      <c r="E33" s="93" t="s">
        <v>12</v>
      </c>
      <c r="F33" s="107"/>
      <c r="G33" s="107"/>
      <c r="H33" s="107"/>
      <c r="I33" s="107"/>
      <c r="J33" s="108"/>
      <c r="K33" s="108"/>
    </row>
    <row r="34" spans="1:11" ht="15.75" x14ac:dyDescent="0.25">
      <c r="A34" s="251">
        <v>11</v>
      </c>
      <c r="B34" s="252"/>
      <c r="C34" s="252"/>
      <c r="D34" s="253"/>
      <c r="E34" s="109" t="s">
        <v>12</v>
      </c>
      <c r="F34" s="107">
        <v>0</v>
      </c>
      <c r="G34" s="107">
        <v>0</v>
      </c>
      <c r="H34" s="107">
        <v>0</v>
      </c>
      <c r="I34" s="107">
        <v>0</v>
      </c>
      <c r="J34" s="108"/>
      <c r="K34" s="108"/>
    </row>
    <row r="35" spans="1:11" ht="15.75" x14ac:dyDescent="0.25">
      <c r="A35" s="254">
        <v>12</v>
      </c>
      <c r="B35" s="255"/>
      <c r="C35" s="255"/>
      <c r="D35" s="256"/>
      <c r="E35" s="112" t="s">
        <v>170</v>
      </c>
      <c r="F35" s="107">
        <v>0</v>
      </c>
      <c r="G35" s="107">
        <v>0</v>
      </c>
      <c r="H35" s="107">
        <v>0</v>
      </c>
      <c r="I35" s="107">
        <v>0</v>
      </c>
      <c r="J35" s="108"/>
      <c r="K35" s="108"/>
    </row>
    <row r="36" spans="1:11" ht="15.75" x14ac:dyDescent="0.25">
      <c r="A36" s="241">
        <v>3</v>
      </c>
      <c r="B36" s="242"/>
      <c r="C36" s="242"/>
      <c r="D36" s="243"/>
      <c r="E36" s="93" t="s">
        <v>23</v>
      </c>
      <c r="F36" s="107"/>
      <c r="G36" s="107"/>
      <c r="H36" s="107"/>
      <c r="I36" s="107"/>
      <c r="J36" s="108"/>
      <c r="K36" s="108"/>
    </row>
    <row r="37" spans="1:11" ht="15.75" x14ac:dyDescent="0.25">
      <c r="A37" s="251">
        <v>31</v>
      </c>
      <c r="B37" s="252"/>
      <c r="C37" s="252"/>
      <c r="D37" s="253"/>
      <c r="E37" s="109" t="s">
        <v>23</v>
      </c>
      <c r="F37" s="107">
        <v>0</v>
      </c>
      <c r="G37" s="107">
        <v>0</v>
      </c>
      <c r="H37" s="107">
        <v>0</v>
      </c>
      <c r="I37" s="107">
        <v>0</v>
      </c>
      <c r="J37" s="108"/>
      <c r="K37" s="108"/>
    </row>
    <row r="38" spans="1:11" ht="15.75" x14ac:dyDescent="0.25">
      <c r="A38" s="241">
        <v>4</v>
      </c>
      <c r="B38" s="242"/>
      <c r="C38" s="242"/>
      <c r="D38" s="243"/>
      <c r="E38" s="93" t="s">
        <v>158</v>
      </c>
      <c r="F38" s="107"/>
      <c r="G38" s="107"/>
      <c r="H38" s="107"/>
      <c r="I38" s="107"/>
      <c r="J38" s="108"/>
      <c r="K38" s="108"/>
    </row>
    <row r="39" spans="1:11" ht="15.75" x14ac:dyDescent="0.25">
      <c r="A39" s="251">
        <v>43</v>
      </c>
      <c r="B39" s="252"/>
      <c r="C39" s="252"/>
      <c r="D39" s="253"/>
      <c r="E39" s="109" t="s">
        <v>25</v>
      </c>
      <c r="F39" s="107">
        <v>0</v>
      </c>
      <c r="G39" s="107">
        <v>0</v>
      </c>
      <c r="H39" s="107">
        <v>0</v>
      </c>
      <c r="I39" s="107">
        <v>0</v>
      </c>
      <c r="J39" s="108"/>
      <c r="K39" s="108"/>
    </row>
    <row r="40" spans="1:11" ht="15.75" x14ac:dyDescent="0.25">
      <c r="A40" s="241">
        <v>1</v>
      </c>
      <c r="B40" s="242"/>
      <c r="C40" s="242"/>
      <c r="D40" s="243"/>
      <c r="E40" s="93" t="s">
        <v>12</v>
      </c>
      <c r="F40" s="107"/>
      <c r="G40" s="107"/>
      <c r="H40" s="107"/>
      <c r="I40" s="107"/>
      <c r="J40" s="108"/>
      <c r="K40" s="108"/>
    </row>
  </sheetData>
  <mergeCells count="27">
    <mergeCell ref="A3:K3"/>
    <mergeCell ref="A22:E22"/>
    <mergeCell ref="A7:E7"/>
    <mergeCell ref="A19:K19"/>
    <mergeCell ref="A21:E21"/>
    <mergeCell ref="A26:D26"/>
    <mergeCell ref="A24:D24"/>
    <mergeCell ref="A27:D27"/>
    <mergeCell ref="H4:I4"/>
    <mergeCell ref="A8:E8"/>
    <mergeCell ref="A5:K5"/>
    <mergeCell ref="A1:K1"/>
    <mergeCell ref="A38:D38"/>
    <mergeCell ref="A39:D39"/>
    <mergeCell ref="A40:D40"/>
    <mergeCell ref="A33:D33"/>
    <mergeCell ref="A34:D34"/>
    <mergeCell ref="A35:D35"/>
    <mergeCell ref="A36:D36"/>
    <mergeCell ref="A37:D37"/>
    <mergeCell ref="A28:D28"/>
    <mergeCell ref="A29:D29"/>
    <mergeCell ref="A31:D31"/>
    <mergeCell ref="A30:D30"/>
    <mergeCell ref="A32:E32"/>
    <mergeCell ref="A23:E23"/>
    <mergeCell ref="A25:D25"/>
  </mergeCell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0"/>
  <sheetViews>
    <sheetView tabSelected="1" topLeftCell="A60" zoomScaleNormal="100" workbookViewId="0">
      <selection activeCell="G81" sqref="G81"/>
    </sheetView>
  </sheetViews>
  <sheetFormatPr defaultRowHeight="15" x14ac:dyDescent="0.25"/>
  <cols>
    <col min="1" max="1" width="14.5703125" customWidth="1"/>
    <col min="2" max="2" width="61" style="1" customWidth="1"/>
    <col min="3" max="3" width="18.85546875" style="1" customWidth="1"/>
    <col min="4" max="4" width="16.42578125" style="1" customWidth="1"/>
    <col min="5" max="5" width="16.7109375" style="1" customWidth="1"/>
    <col min="6" max="6" width="12.7109375" style="1" customWidth="1"/>
  </cols>
  <sheetData>
    <row r="1" spans="1:6" ht="15.75" x14ac:dyDescent="0.25">
      <c r="A1" s="267" t="s">
        <v>184</v>
      </c>
      <c r="B1" s="267"/>
      <c r="C1" s="267"/>
      <c r="D1" s="267"/>
      <c r="E1" s="267"/>
      <c r="F1" s="267"/>
    </row>
    <row r="3" spans="1:6" ht="15.75" x14ac:dyDescent="0.25">
      <c r="A3" s="200" t="s">
        <v>164</v>
      </c>
      <c r="B3" s="200"/>
      <c r="C3" s="200"/>
      <c r="D3" s="200"/>
      <c r="E3" s="200"/>
      <c r="F3" s="200"/>
    </row>
    <row r="4" spans="1:6" ht="10.5" customHeight="1" x14ac:dyDescent="0.25">
      <c r="A4" s="44"/>
      <c r="B4" s="66"/>
      <c r="C4" s="15"/>
      <c r="D4" s="185"/>
      <c r="E4" s="186"/>
      <c r="F4" s="43"/>
    </row>
    <row r="5" spans="1:6" ht="30" customHeight="1" x14ac:dyDescent="0.25">
      <c r="A5" s="271" t="s">
        <v>17</v>
      </c>
      <c r="B5" s="272"/>
      <c r="C5" s="46" t="s">
        <v>197</v>
      </c>
      <c r="D5" s="46" t="s">
        <v>199</v>
      </c>
      <c r="E5" s="191" t="s">
        <v>198</v>
      </c>
      <c r="F5" s="46" t="s">
        <v>176</v>
      </c>
    </row>
    <row r="6" spans="1:6" ht="12" customHeight="1" x14ac:dyDescent="0.25">
      <c r="A6" s="268">
        <v>1</v>
      </c>
      <c r="B6" s="268"/>
      <c r="C6" s="47">
        <v>2</v>
      </c>
      <c r="D6" s="47">
        <v>3</v>
      </c>
      <c r="E6" s="47">
        <v>4</v>
      </c>
      <c r="F6" s="48" t="s">
        <v>145</v>
      </c>
    </row>
    <row r="7" spans="1:6" ht="15.75" x14ac:dyDescent="0.25">
      <c r="A7" s="49" t="s">
        <v>32</v>
      </c>
      <c r="B7" s="50" t="s">
        <v>33</v>
      </c>
      <c r="C7" s="141">
        <f>+C10+C57+C61+C70</f>
        <v>11345000</v>
      </c>
      <c r="D7" s="141">
        <f>+D10+D57+D61+D70</f>
        <v>11345000</v>
      </c>
      <c r="E7" s="141">
        <f>+E10+E57+E61+E70</f>
        <v>4871898.6099999994</v>
      </c>
      <c r="F7" s="141">
        <f>+E7/D7*100</f>
        <v>42.943134508594092</v>
      </c>
    </row>
    <row r="8" spans="1:6" ht="15.75" x14ac:dyDescent="0.25">
      <c r="A8" s="51" t="s">
        <v>34</v>
      </c>
      <c r="B8" s="52" t="s">
        <v>35</v>
      </c>
      <c r="C8" s="141">
        <f>+C7</f>
        <v>11345000</v>
      </c>
      <c r="D8" s="141">
        <f>+D7</f>
        <v>11345000</v>
      </c>
      <c r="E8" s="141">
        <f>+E7</f>
        <v>4871898.6099999994</v>
      </c>
      <c r="F8" s="141">
        <f t="shared" ref="F8:F12" si="0">+E8/D8*100</f>
        <v>42.943134508594092</v>
      </c>
    </row>
    <row r="9" spans="1:6" ht="15.75" x14ac:dyDescent="0.25">
      <c r="A9" s="49" t="s">
        <v>36</v>
      </c>
      <c r="B9" s="50" t="s">
        <v>37</v>
      </c>
      <c r="C9" s="141">
        <f>+C7</f>
        <v>11345000</v>
      </c>
      <c r="D9" s="141">
        <f>+D7</f>
        <v>11345000</v>
      </c>
      <c r="E9" s="141">
        <f>+E7</f>
        <v>4871898.6099999994</v>
      </c>
      <c r="F9" s="141">
        <f t="shared" si="0"/>
        <v>42.943134508594092</v>
      </c>
    </row>
    <row r="10" spans="1:6" ht="31.5" x14ac:dyDescent="0.25">
      <c r="A10" s="121" t="s">
        <v>38</v>
      </c>
      <c r="B10" s="122" t="s">
        <v>161</v>
      </c>
      <c r="C10" s="142">
        <f>+C11+C14+C54</f>
        <v>3448000</v>
      </c>
      <c r="D10" s="142">
        <f>+D11+D14+D54</f>
        <v>3448000</v>
      </c>
      <c r="E10" s="142">
        <f>+E11+E14+E54</f>
        <v>1368953.6</v>
      </c>
      <c r="F10" s="142">
        <f t="shared" si="0"/>
        <v>39.702830626450123</v>
      </c>
    </row>
    <row r="11" spans="1:6" ht="15.75" x14ac:dyDescent="0.25">
      <c r="A11" s="54" t="s">
        <v>39</v>
      </c>
      <c r="B11" s="53" t="s">
        <v>23</v>
      </c>
      <c r="C11" s="141">
        <f>+C12</f>
        <v>1000</v>
      </c>
      <c r="D11" s="141">
        <f t="shared" ref="D11:E11" si="1">+D12</f>
        <v>1000</v>
      </c>
      <c r="E11" s="141">
        <f t="shared" si="1"/>
        <v>468.5</v>
      </c>
      <c r="F11" s="141">
        <f t="shared" si="0"/>
        <v>46.85</v>
      </c>
    </row>
    <row r="12" spans="1:6" ht="15.75" x14ac:dyDescent="0.25">
      <c r="A12" s="45" t="s">
        <v>40</v>
      </c>
      <c r="B12" s="56" t="s">
        <v>20</v>
      </c>
      <c r="C12" s="141">
        <v>1000</v>
      </c>
      <c r="D12" s="141">
        <v>1000</v>
      </c>
      <c r="E12" s="141">
        <f>+E13</f>
        <v>468.5</v>
      </c>
      <c r="F12" s="141">
        <f t="shared" si="0"/>
        <v>46.85</v>
      </c>
    </row>
    <row r="13" spans="1:6" ht="15.75" x14ac:dyDescent="0.25">
      <c r="A13" s="61" t="s">
        <v>42</v>
      </c>
      <c r="B13" s="58" t="s">
        <v>43</v>
      </c>
      <c r="C13" s="143"/>
      <c r="D13" s="143"/>
      <c r="E13" s="143">
        <v>468.5</v>
      </c>
      <c r="F13" s="141"/>
    </row>
    <row r="14" spans="1:6" ht="15.75" x14ac:dyDescent="0.25">
      <c r="A14" s="59" t="s">
        <v>44</v>
      </c>
      <c r="B14" s="53" t="s">
        <v>25</v>
      </c>
      <c r="C14" s="141">
        <f>+C15+C21+C43+C47+C52</f>
        <v>3442000</v>
      </c>
      <c r="D14" s="141">
        <f>+D15+D21+D43+D47+D52</f>
        <v>3442000</v>
      </c>
      <c r="E14" s="141">
        <f>+E15+E21+E43+E47+E52</f>
        <v>1367247.6</v>
      </c>
      <c r="F14" s="141">
        <f>+E14/D14*100</f>
        <v>39.722475305055205</v>
      </c>
    </row>
    <row r="15" spans="1:6" ht="15.75" x14ac:dyDescent="0.25">
      <c r="A15" s="62" t="s">
        <v>45</v>
      </c>
      <c r="B15" s="55" t="s">
        <v>14</v>
      </c>
      <c r="C15" s="141">
        <v>2570000</v>
      </c>
      <c r="D15" s="141">
        <v>2570000</v>
      </c>
      <c r="E15" s="141">
        <f>+E16+E17+E18+E19+E20</f>
        <v>1076841.73</v>
      </c>
      <c r="F15" s="141">
        <f t="shared" ref="F15:F63" si="2">+E15/D15*100</f>
        <v>41.900456420233461</v>
      </c>
    </row>
    <row r="16" spans="1:6" ht="15.75" x14ac:dyDescent="0.25">
      <c r="A16" s="63" t="s">
        <v>135</v>
      </c>
      <c r="B16" s="58" t="s">
        <v>46</v>
      </c>
      <c r="C16" s="143"/>
      <c r="D16" s="143"/>
      <c r="E16" s="143">
        <v>895790.63</v>
      </c>
      <c r="F16" s="141"/>
    </row>
    <row r="17" spans="1:8" ht="15.75" x14ac:dyDescent="0.25">
      <c r="A17" s="63" t="s">
        <v>47</v>
      </c>
      <c r="B17" s="58" t="s">
        <v>48</v>
      </c>
      <c r="C17" s="143"/>
      <c r="D17" s="143"/>
      <c r="E17" s="143">
        <v>3712.84</v>
      </c>
      <c r="F17" s="141"/>
    </row>
    <row r="18" spans="1:8" ht="15.75" x14ac:dyDescent="0.25">
      <c r="A18" s="63" t="s">
        <v>50</v>
      </c>
      <c r="B18" s="58" t="s">
        <v>49</v>
      </c>
      <c r="C18" s="143"/>
      <c r="D18" s="143"/>
      <c r="E18" s="143">
        <v>28969.81</v>
      </c>
      <c r="F18" s="141"/>
      <c r="H18" s="1"/>
    </row>
    <row r="19" spans="1:8" ht="15.75" x14ac:dyDescent="0.25">
      <c r="A19" s="63" t="s">
        <v>52</v>
      </c>
      <c r="B19" s="58" t="s">
        <v>53</v>
      </c>
      <c r="C19" s="143"/>
      <c r="D19" s="143"/>
      <c r="E19" s="143">
        <v>148368.45000000001</v>
      </c>
      <c r="F19" s="141"/>
    </row>
    <row r="20" spans="1:8" ht="15.75" hidden="1" x14ac:dyDescent="0.25">
      <c r="A20" s="63" t="s">
        <v>54</v>
      </c>
      <c r="B20" s="58" t="s">
        <v>55</v>
      </c>
      <c r="C20" s="143"/>
      <c r="D20" s="143"/>
      <c r="E20" s="143">
        <v>0</v>
      </c>
      <c r="F20" s="141"/>
    </row>
    <row r="21" spans="1:8" ht="15.75" x14ac:dyDescent="0.25">
      <c r="A21" s="62" t="s">
        <v>40</v>
      </c>
      <c r="B21" s="56" t="s">
        <v>20</v>
      </c>
      <c r="C21" s="141">
        <v>791500</v>
      </c>
      <c r="D21" s="141">
        <v>791500</v>
      </c>
      <c r="E21" s="141">
        <f>+E22+E23+E24+E25+E26+E27+E28+E29+E30+E31+E32+E33+E34+E35+E36+E37+E38+E39+E40+E41+E42</f>
        <v>290405.87</v>
      </c>
      <c r="F21" s="141">
        <f t="shared" si="2"/>
        <v>36.690571067593176</v>
      </c>
    </row>
    <row r="22" spans="1:8" ht="15.75" x14ac:dyDescent="0.25">
      <c r="A22" s="63" t="s">
        <v>57</v>
      </c>
      <c r="B22" s="58" t="s">
        <v>58</v>
      </c>
      <c r="C22" s="143"/>
      <c r="D22" s="143"/>
      <c r="E22" s="143">
        <v>3096.85</v>
      </c>
      <c r="F22" s="141"/>
    </row>
    <row r="23" spans="1:8" ht="15.75" x14ac:dyDescent="0.25">
      <c r="A23" s="63" t="s">
        <v>59</v>
      </c>
      <c r="B23" s="58" t="s">
        <v>60</v>
      </c>
      <c r="C23" s="143"/>
      <c r="D23" s="143"/>
      <c r="E23" s="143">
        <v>17156.7</v>
      </c>
      <c r="F23" s="141"/>
    </row>
    <row r="24" spans="1:8" ht="15.75" x14ac:dyDescent="0.25">
      <c r="A24" s="63" t="s">
        <v>61</v>
      </c>
      <c r="B24" s="58" t="s">
        <v>62</v>
      </c>
      <c r="C24" s="143"/>
      <c r="D24" s="143"/>
      <c r="E24" s="143">
        <v>3428.27</v>
      </c>
      <c r="F24" s="141"/>
    </row>
    <row r="25" spans="1:8" ht="15.75" x14ac:dyDescent="0.25">
      <c r="A25" s="63" t="s">
        <v>64</v>
      </c>
      <c r="B25" s="58" t="s">
        <v>65</v>
      </c>
      <c r="C25" s="143"/>
      <c r="D25" s="143"/>
      <c r="E25" s="143">
        <v>6828.39</v>
      </c>
      <c r="F25" s="141"/>
    </row>
    <row r="26" spans="1:8" ht="15.75" x14ac:dyDescent="0.25">
      <c r="A26" s="63" t="s">
        <v>66</v>
      </c>
      <c r="B26" s="58" t="s">
        <v>67</v>
      </c>
      <c r="C26" s="143"/>
      <c r="D26" s="143"/>
      <c r="E26" s="143">
        <v>15526.2</v>
      </c>
      <c r="F26" s="141"/>
    </row>
    <row r="27" spans="1:8" ht="15.75" x14ac:dyDescent="0.25">
      <c r="A27" s="63" t="s">
        <v>68</v>
      </c>
      <c r="B27" s="58" t="s">
        <v>69</v>
      </c>
      <c r="C27" s="143"/>
      <c r="D27" s="143"/>
      <c r="E27" s="143">
        <v>33.25</v>
      </c>
      <c r="F27" s="141"/>
    </row>
    <row r="28" spans="1:8" ht="15.75" x14ac:dyDescent="0.25">
      <c r="A28" s="63" t="s">
        <v>70</v>
      </c>
      <c r="B28" s="58" t="s">
        <v>71</v>
      </c>
      <c r="C28" s="143"/>
      <c r="D28" s="143"/>
      <c r="E28" s="143">
        <v>0</v>
      </c>
      <c r="F28" s="141"/>
    </row>
    <row r="29" spans="1:8" ht="15.75" x14ac:dyDescent="0.25">
      <c r="A29" s="63" t="s">
        <v>72</v>
      </c>
      <c r="B29" s="58" t="s">
        <v>73</v>
      </c>
      <c r="C29" s="143"/>
      <c r="D29" s="143"/>
      <c r="E29" s="143">
        <v>0</v>
      </c>
      <c r="F29" s="141"/>
    </row>
    <row r="30" spans="1:8" ht="15.75" x14ac:dyDescent="0.25">
      <c r="A30" s="63" t="s">
        <v>74</v>
      </c>
      <c r="B30" s="58" t="s">
        <v>75</v>
      </c>
      <c r="C30" s="143"/>
      <c r="D30" s="143"/>
      <c r="E30" s="143">
        <v>41111.22</v>
      </c>
      <c r="F30" s="141"/>
    </row>
    <row r="31" spans="1:8" ht="15.75" x14ac:dyDescent="0.25">
      <c r="A31" s="63" t="s">
        <v>76</v>
      </c>
      <c r="B31" s="58" t="s">
        <v>77</v>
      </c>
      <c r="C31" s="143"/>
      <c r="D31" s="143"/>
      <c r="E31" s="143">
        <v>36909.9</v>
      </c>
      <c r="F31" s="141"/>
    </row>
    <row r="32" spans="1:8" ht="15.75" x14ac:dyDescent="0.25">
      <c r="A32" s="63" t="s">
        <v>78</v>
      </c>
      <c r="B32" s="58" t="s">
        <v>79</v>
      </c>
      <c r="C32" s="143"/>
      <c r="D32" s="143"/>
      <c r="E32" s="143">
        <v>4658.8500000000004</v>
      </c>
      <c r="F32" s="141"/>
    </row>
    <row r="33" spans="1:6" ht="15.75" x14ac:dyDescent="0.25">
      <c r="A33" s="63" t="s">
        <v>42</v>
      </c>
      <c r="B33" s="58" t="s">
        <v>43</v>
      </c>
      <c r="C33" s="143"/>
      <c r="D33" s="143"/>
      <c r="E33" s="143">
        <v>5659.25</v>
      </c>
      <c r="F33" s="141"/>
    </row>
    <row r="34" spans="1:6" ht="15.75" x14ac:dyDescent="0.25">
      <c r="A34" s="63" t="s">
        <v>80</v>
      </c>
      <c r="B34" s="58" t="s">
        <v>81</v>
      </c>
      <c r="C34" s="143"/>
      <c r="D34" s="143"/>
      <c r="E34" s="143">
        <v>4799.04</v>
      </c>
      <c r="F34" s="141"/>
    </row>
    <row r="35" spans="1:6" ht="15.75" x14ac:dyDescent="0.25">
      <c r="A35" s="63" t="s">
        <v>82</v>
      </c>
      <c r="B35" s="58" t="s">
        <v>83</v>
      </c>
      <c r="C35" s="143"/>
      <c r="D35" s="143"/>
      <c r="E35" s="143">
        <v>0</v>
      </c>
      <c r="F35" s="141"/>
    </row>
    <row r="36" spans="1:6" ht="15.75" x14ac:dyDescent="0.25">
      <c r="A36" s="63" t="s">
        <v>84</v>
      </c>
      <c r="B36" s="58" t="s">
        <v>85</v>
      </c>
      <c r="C36" s="143"/>
      <c r="D36" s="143"/>
      <c r="E36" s="143">
        <v>19951.02</v>
      </c>
      <c r="F36" s="141"/>
    </row>
    <row r="37" spans="1:6" ht="15.75" x14ac:dyDescent="0.25">
      <c r="A37" s="63" t="s">
        <v>86</v>
      </c>
      <c r="B37" s="58" t="s">
        <v>87</v>
      </c>
      <c r="C37" s="143"/>
      <c r="D37" s="143"/>
      <c r="E37" s="143">
        <v>116007.93</v>
      </c>
      <c r="F37" s="141"/>
    </row>
    <row r="38" spans="1:6" ht="15.75" x14ac:dyDescent="0.25">
      <c r="A38" s="63" t="s">
        <v>89</v>
      </c>
      <c r="B38" s="58" t="s">
        <v>90</v>
      </c>
      <c r="C38" s="143"/>
      <c r="D38" s="143"/>
      <c r="E38" s="143">
        <v>8456.52</v>
      </c>
      <c r="F38" s="141"/>
    </row>
    <row r="39" spans="1:6" ht="15.75" x14ac:dyDescent="0.25">
      <c r="A39" s="63" t="s">
        <v>91</v>
      </c>
      <c r="B39" s="58" t="s">
        <v>92</v>
      </c>
      <c r="C39" s="143"/>
      <c r="D39" s="143"/>
      <c r="E39" s="143">
        <v>5522.72</v>
      </c>
      <c r="F39" s="141"/>
    </row>
    <row r="40" spans="1:6" ht="15.75" x14ac:dyDescent="0.25">
      <c r="A40" s="63" t="s">
        <v>93</v>
      </c>
      <c r="B40" s="58" t="s">
        <v>94</v>
      </c>
      <c r="C40" s="143"/>
      <c r="D40" s="143"/>
      <c r="E40" s="143">
        <v>382.73</v>
      </c>
      <c r="F40" s="141"/>
    </row>
    <row r="41" spans="1:6" ht="15.75" x14ac:dyDescent="0.25">
      <c r="A41" s="63" t="s">
        <v>95</v>
      </c>
      <c r="B41" s="58" t="s">
        <v>96</v>
      </c>
      <c r="C41" s="143"/>
      <c r="D41" s="143"/>
      <c r="E41" s="143">
        <v>85</v>
      </c>
      <c r="F41" s="141"/>
    </row>
    <row r="42" spans="1:6" ht="15.75" x14ac:dyDescent="0.25">
      <c r="A42" s="63" t="s">
        <v>97</v>
      </c>
      <c r="B42" s="58" t="s">
        <v>88</v>
      </c>
      <c r="C42" s="143"/>
      <c r="D42" s="143"/>
      <c r="E42" s="143">
        <v>792.03</v>
      </c>
      <c r="F42" s="141"/>
    </row>
    <row r="43" spans="1:6" ht="15.75" x14ac:dyDescent="0.25">
      <c r="A43" s="62" t="s">
        <v>98</v>
      </c>
      <c r="B43" s="56" t="s">
        <v>30</v>
      </c>
      <c r="C43" s="141">
        <v>2500</v>
      </c>
      <c r="D43" s="141">
        <v>2500</v>
      </c>
      <c r="E43" s="141">
        <f>+E44+E45+E46</f>
        <v>0</v>
      </c>
      <c r="F43" s="141">
        <f>+E43/D43*100</f>
        <v>0</v>
      </c>
    </row>
    <row r="44" spans="1:6" ht="15.75" x14ac:dyDescent="0.25">
      <c r="A44" s="63" t="s">
        <v>100</v>
      </c>
      <c r="B44" s="58" t="s">
        <v>101</v>
      </c>
      <c r="C44" s="143"/>
      <c r="D44" s="143"/>
      <c r="E44" s="143">
        <v>0</v>
      </c>
      <c r="F44" s="141"/>
    </row>
    <row r="45" spans="1:6" ht="15.75" x14ac:dyDescent="0.25">
      <c r="A45" s="63" t="s">
        <v>102</v>
      </c>
      <c r="B45" s="58" t="s">
        <v>103</v>
      </c>
      <c r="C45" s="143"/>
      <c r="D45" s="143"/>
      <c r="E45" s="143">
        <v>0</v>
      </c>
      <c r="F45" s="141"/>
    </row>
    <row r="46" spans="1:6" ht="15.75" x14ac:dyDescent="0.25">
      <c r="A46" s="63" t="s">
        <v>104</v>
      </c>
      <c r="B46" s="58" t="s">
        <v>105</v>
      </c>
      <c r="C46" s="143"/>
      <c r="D46" s="143"/>
      <c r="E46" s="143">
        <v>0</v>
      </c>
      <c r="F46" s="141"/>
    </row>
    <row r="47" spans="1:6" ht="15.75" x14ac:dyDescent="0.25">
      <c r="A47" s="62" t="s">
        <v>106</v>
      </c>
      <c r="B47" s="57" t="s">
        <v>29</v>
      </c>
      <c r="C47" s="144">
        <v>77500</v>
      </c>
      <c r="D47" s="144">
        <v>77500</v>
      </c>
      <c r="E47" s="144">
        <f>+E48+E49+E50+E51</f>
        <v>0</v>
      </c>
      <c r="F47" s="141">
        <f t="shared" si="2"/>
        <v>0</v>
      </c>
    </row>
    <row r="48" spans="1:6" ht="15.75" x14ac:dyDescent="0.25">
      <c r="A48" s="63" t="s">
        <v>108</v>
      </c>
      <c r="B48" s="60" t="s">
        <v>109</v>
      </c>
      <c r="C48" s="143"/>
      <c r="D48" s="143"/>
      <c r="E48" s="143">
        <v>0</v>
      </c>
      <c r="F48" s="141"/>
    </row>
    <row r="49" spans="1:6" ht="15.75" x14ac:dyDescent="0.25">
      <c r="A49" s="63" t="s">
        <v>110</v>
      </c>
      <c r="B49" s="58" t="s">
        <v>111</v>
      </c>
      <c r="C49" s="143"/>
      <c r="D49" s="143"/>
      <c r="E49" s="143">
        <v>0</v>
      </c>
      <c r="F49" s="141"/>
    </row>
    <row r="50" spans="1:6" ht="15.75" x14ac:dyDescent="0.25">
      <c r="A50" s="63" t="s">
        <v>112</v>
      </c>
      <c r="B50" s="58" t="s">
        <v>113</v>
      </c>
      <c r="C50" s="143"/>
      <c r="D50" s="143"/>
      <c r="E50" s="143">
        <v>0</v>
      </c>
      <c r="F50" s="141"/>
    </row>
    <row r="51" spans="1:6" ht="15.75" x14ac:dyDescent="0.25">
      <c r="A51" s="63" t="s">
        <v>114</v>
      </c>
      <c r="B51" s="58" t="s">
        <v>115</v>
      </c>
      <c r="C51" s="143"/>
      <c r="D51" s="143"/>
      <c r="E51" s="143">
        <v>0</v>
      </c>
      <c r="F51" s="141"/>
    </row>
    <row r="52" spans="1:6" ht="15.75" x14ac:dyDescent="0.25">
      <c r="A52" s="62" t="s">
        <v>116</v>
      </c>
      <c r="B52" s="56" t="s">
        <v>31</v>
      </c>
      <c r="C52" s="141">
        <v>500</v>
      </c>
      <c r="D52" s="141">
        <v>500</v>
      </c>
      <c r="E52" s="141">
        <f>+E53</f>
        <v>0</v>
      </c>
      <c r="F52" s="141">
        <f t="shared" si="2"/>
        <v>0</v>
      </c>
    </row>
    <row r="53" spans="1:6" ht="15.75" x14ac:dyDescent="0.25">
      <c r="A53" s="63" t="s">
        <v>118</v>
      </c>
      <c r="B53" s="58" t="s">
        <v>117</v>
      </c>
      <c r="C53" s="143"/>
      <c r="D53" s="143"/>
      <c r="E53" s="143">
        <v>0</v>
      </c>
      <c r="F53" s="141"/>
    </row>
    <row r="54" spans="1:6" ht="15.75" x14ac:dyDescent="0.25">
      <c r="A54" s="49" t="s">
        <v>144</v>
      </c>
      <c r="B54" s="56" t="s">
        <v>190</v>
      </c>
      <c r="C54" s="141">
        <f>+C55</f>
        <v>5000</v>
      </c>
      <c r="D54" s="141">
        <f>+D55</f>
        <v>5000</v>
      </c>
      <c r="E54" s="141">
        <f>+E55</f>
        <v>1237.5</v>
      </c>
      <c r="F54" s="141">
        <f t="shared" si="2"/>
        <v>24.75</v>
      </c>
    </row>
    <row r="55" spans="1:6" ht="15.75" x14ac:dyDescent="0.25">
      <c r="A55" s="62" t="s">
        <v>40</v>
      </c>
      <c r="B55" s="56" t="s">
        <v>20</v>
      </c>
      <c r="C55" s="141">
        <v>5000</v>
      </c>
      <c r="D55" s="141">
        <v>5000</v>
      </c>
      <c r="E55" s="141">
        <f>+E56</f>
        <v>1237.5</v>
      </c>
      <c r="F55" s="141">
        <f t="shared" si="2"/>
        <v>24.75</v>
      </c>
    </row>
    <row r="56" spans="1:6" ht="15.75" x14ac:dyDescent="0.25">
      <c r="A56" s="63" t="s">
        <v>57</v>
      </c>
      <c r="B56" s="58" t="s">
        <v>58</v>
      </c>
      <c r="C56" s="143"/>
      <c r="D56" s="143"/>
      <c r="E56" s="143">
        <v>1237.5</v>
      </c>
      <c r="F56" s="141"/>
    </row>
    <row r="57" spans="1:6" ht="15.75" x14ac:dyDescent="0.25">
      <c r="A57" s="121" t="s">
        <v>119</v>
      </c>
      <c r="B57" s="122" t="s">
        <v>120</v>
      </c>
      <c r="C57" s="145">
        <f t="shared" ref="C57:E57" si="3">+C58</f>
        <v>6900000</v>
      </c>
      <c r="D57" s="145">
        <f t="shared" si="3"/>
        <v>6900000</v>
      </c>
      <c r="E57" s="145">
        <f t="shared" si="3"/>
        <v>3273637.91</v>
      </c>
      <c r="F57" s="142">
        <f t="shared" si="2"/>
        <v>47.444027681159426</v>
      </c>
    </row>
    <row r="58" spans="1:6" ht="15.75" x14ac:dyDescent="0.25">
      <c r="A58" s="54" t="s">
        <v>44</v>
      </c>
      <c r="B58" s="53" t="s">
        <v>25</v>
      </c>
      <c r="C58" s="141">
        <f>+C59</f>
        <v>6900000</v>
      </c>
      <c r="D58" s="141">
        <f>+D59</f>
        <v>6900000</v>
      </c>
      <c r="E58" s="141">
        <f>+E59</f>
        <v>3273637.91</v>
      </c>
      <c r="F58" s="141">
        <f t="shared" si="2"/>
        <v>47.444027681159426</v>
      </c>
    </row>
    <row r="59" spans="1:6" ht="15.75" x14ac:dyDescent="0.25">
      <c r="A59" s="62" t="s">
        <v>40</v>
      </c>
      <c r="B59" s="56" t="s">
        <v>20</v>
      </c>
      <c r="C59" s="141">
        <v>6900000</v>
      </c>
      <c r="D59" s="141">
        <v>6900000</v>
      </c>
      <c r="E59" s="141">
        <f>+E60</f>
        <v>3273637.91</v>
      </c>
      <c r="F59" s="141">
        <f t="shared" si="2"/>
        <v>47.444027681159426</v>
      </c>
    </row>
    <row r="60" spans="1:6" ht="15.75" x14ac:dyDescent="0.25">
      <c r="A60" s="63" t="s">
        <v>121</v>
      </c>
      <c r="B60" s="60" t="s">
        <v>87</v>
      </c>
      <c r="C60" s="143"/>
      <c r="D60" s="143"/>
      <c r="E60" s="143">
        <v>3273637.91</v>
      </c>
      <c r="F60" s="141"/>
    </row>
    <row r="61" spans="1:6" ht="15.75" x14ac:dyDescent="0.25">
      <c r="A61" s="121" t="s">
        <v>122</v>
      </c>
      <c r="B61" s="123" t="s">
        <v>123</v>
      </c>
      <c r="C61" s="142">
        <f>+C62</f>
        <v>985000</v>
      </c>
      <c r="D61" s="142">
        <f>+D62</f>
        <v>985000</v>
      </c>
      <c r="E61" s="142">
        <f>+E62</f>
        <v>223255.55</v>
      </c>
      <c r="F61" s="142">
        <f t="shared" si="2"/>
        <v>22.665538071065988</v>
      </c>
    </row>
    <row r="62" spans="1:6" ht="15.75" x14ac:dyDescent="0.25">
      <c r="A62" s="54" t="s">
        <v>44</v>
      </c>
      <c r="B62" s="53" t="s">
        <v>25</v>
      </c>
      <c r="C62" s="141">
        <f>+C63+C65+C67</f>
        <v>985000</v>
      </c>
      <c r="D62" s="141">
        <f>+D63+D65+D67</f>
        <v>985000</v>
      </c>
      <c r="E62" s="141">
        <f>+E63+E65+E67</f>
        <v>223255.55</v>
      </c>
      <c r="F62" s="141">
        <f t="shared" si="2"/>
        <v>22.665538071065988</v>
      </c>
    </row>
    <row r="63" spans="1:6" ht="15.75" x14ac:dyDescent="0.25">
      <c r="A63" s="62" t="s">
        <v>40</v>
      </c>
      <c r="B63" s="56" t="s">
        <v>20</v>
      </c>
      <c r="C63" s="141">
        <v>600000</v>
      </c>
      <c r="D63" s="141">
        <v>600000</v>
      </c>
      <c r="E63" s="141">
        <f>+E64</f>
        <v>157009.04999999999</v>
      </c>
      <c r="F63" s="141">
        <f t="shared" si="2"/>
        <v>26.168174999999998</v>
      </c>
    </row>
    <row r="64" spans="1:6" ht="15.75" x14ac:dyDescent="0.25">
      <c r="A64" s="63" t="s">
        <v>124</v>
      </c>
      <c r="B64" s="58" t="s">
        <v>125</v>
      </c>
      <c r="C64" s="143"/>
      <c r="D64" s="143"/>
      <c r="E64" s="143">
        <v>157009.04999999999</v>
      </c>
      <c r="F64" s="141"/>
    </row>
    <row r="65" spans="1:6" ht="15.75" x14ac:dyDescent="0.25">
      <c r="A65" s="62" t="s">
        <v>126</v>
      </c>
      <c r="B65" s="56" t="s">
        <v>16</v>
      </c>
      <c r="C65" s="141">
        <v>300000</v>
      </c>
      <c r="D65" s="141">
        <v>300000</v>
      </c>
      <c r="E65" s="141">
        <f>+E66</f>
        <v>12110</v>
      </c>
      <c r="F65" s="141">
        <f t="shared" ref="F65:F72" si="4">+E65/D65*100</f>
        <v>4.0366666666666671</v>
      </c>
    </row>
    <row r="66" spans="1:6" ht="15.75" x14ac:dyDescent="0.25">
      <c r="A66" s="63" t="s">
        <v>128</v>
      </c>
      <c r="B66" s="58" t="s">
        <v>129</v>
      </c>
      <c r="C66" s="143"/>
      <c r="D66" s="143"/>
      <c r="E66" s="143">
        <v>12110</v>
      </c>
      <c r="F66" s="141"/>
    </row>
    <row r="67" spans="1:6" ht="15.75" x14ac:dyDescent="0.25">
      <c r="A67" s="62" t="s">
        <v>106</v>
      </c>
      <c r="B67" s="56" t="s">
        <v>29</v>
      </c>
      <c r="C67" s="141">
        <v>85000</v>
      </c>
      <c r="D67" s="141">
        <v>85000</v>
      </c>
      <c r="E67" s="141">
        <f>+E68+E69</f>
        <v>54136.5</v>
      </c>
      <c r="F67" s="141">
        <f t="shared" si="4"/>
        <v>63.690000000000005</v>
      </c>
    </row>
    <row r="68" spans="1:6" ht="15.75" x14ac:dyDescent="0.25">
      <c r="A68" s="63" t="s">
        <v>108</v>
      </c>
      <c r="B68" s="58" t="s">
        <v>109</v>
      </c>
      <c r="C68" s="143"/>
      <c r="D68" s="143"/>
      <c r="E68" s="143">
        <v>36638.75</v>
      </c>
      <c r="F68" s="141"/>
    </row>
    <row r="69" spans="1:6" ht="15.75" x14ac:dyDescent="0.25">
      <c r="A69" s="63" t="s">
        <v>131</v>
      </c>
      <c r="B69" s="58" t="s">
        <v>132</v>
      </c>
      <c r="C69" s="143"/>
      <c r="D69" s="143"/>
      <c r="E69" s="143">
        <v>17497.75</v>
      </c>
      <c r="F69" s="141"/>
    </row>
    <row r="70" spans="1:6" ht="15.75" x14ac:dyDescent="0.25">
      <c r="A70" s="121" t="s">
        <v>133</v>
      </c>
      <c r="B70" s="122" t="s">
        <v>134</v>
      </c>
      <c r="C70" s="142">
        <f t="shared" ref="C70:E70" si="5">+C71</f>
        <v>12000</v>
      </c>
      <c r="D70" s="142">
        <f t="shared" si="5"/>
        <v>12000</v>
      </c>
      <c r="E70" s="142">
        <f t="shared" si="5"/>
        <v>6051.55</v>
      </c>
      <c r="F70" s="142">
        <f t="shared" si="4"/>
        <v>50.429583333333341</v>
      </c>
    </row>
    <row r="71" spans="1:6" ht="15.75" x14ac:dyDescent="0.25">
      <c r="A71" s="54" t="s">
        <v>44</v>
      </c>
      <c r="B71" s="53" t="s">
        <v>25</v>
      </c>
      <c r="C71" s="141">
        <f>+C72</f>
        <v>12000</v>
      </c>
      <c r="D71" s="141">
        <f>+D72</f>
        <v>12000</v>
      </c>
      <c r="E71" s="141">
        <f>+E72</f>
        <v>6051.55</v>
      </c>
      <c r="F71" s="141">
        <f t="shared" si="4"/>
        <v>50.429583333333341</v>
      </c>
    </row>
    <row r="72" spans="1:6" ht="15.75" x14ac:dyDescent="0.25">
      <c r="A72" s="62" t="s">
        <v>40</v>
      </c>
      <c r="B72" s="56" t="s">
        <v>20</v>
      </c>
      <c r="C72" s="141">
        <v>12000</v>
      </c>
      <c r="D72" s="141">
        <v>12000</v>
      </c>
      <c r="E72" s="141">
        <f>+E73</f>
        <v>6051.55</v>
      </c>
      <c r="F72" s="141">
        <f t="shared" si="4"/>
        <v>50.429583333333341</v>
      </c>
    </row>
    <row r="73" spans="1:6" ht="15.75" x14ac:dyDescent="0.25">
      <c r="A73" s="63" t="s">
        <v>80</v>
      </c>
      <c r="B73" s="58" t="s">
        <v>81</v>
      </c>
      <c r="C73" s="143"/>
      <c r="D73" s="143"/>
      <c r="E73" s="143">
        <v>6051.55</v>
      </c>
      <c r="F73" s="141"/>
    </row>
    <row r="74" spans="1:6" ht="15.75" x14ac:dyDescent="0.25">
      <c r="A74" s="124"/>
      <c r="B74" s="125"/>
      <c r="C74" s="126"/>
      <c r="D74" s="126"/>
      <c r="E74" s="126"/>
      <c r="F74" s="127"/>
    </row>
    <row r="75" spans="1:6" ht="15.75" x14ac:dyDescent="0.25">
      <c r="A75" s="2"/>
      <c r="B75" s="11" t="s">
        <v>204</v>
      </c>
      <c r="C75" s="3"/>
      <c r="D75" s="3"/>
      <c r="E75" s="3"/>
      <c r="F75" s="3"/>
    </row>
    <row r="76" spans="1:6" ht="15.75" x14ac:dyDescent="0.25">
      <c r="A76" s="2"/>
      <c r="B76" s="11" t="s">
        <v>205</v>
      </c>
      <c r="C76" s="3"/>
      <c r="D76" s="3"/>
      <c r="E76" s="3"/>
      <c r="F76" s="3"/>
    </row>
    <row r="77" spans="1:6" ht="15.75" x14ac:dyDescent="0.25">
      <c r="A77" s="2"/>
      <c r="B77" s="11"/>
      <c r="C77" s="3"/>
      <c r="D77" s="3"/>
      <c r="E77" s="3"/>
      <c r="F77" s="3"/>
    </row>
    <row r="78" spans="1:6" ht="15.75" x14ac:dyDescent="0.25">
      <c r="A78" s="2"/>
      <c r="B78" s="11"/>
      <c r="C78" s="3"/>
      <c r="D78" s="3"/>
      <c r="E78" s="3"/>
      <c r="F78" s="3"/>
    </row>
    <row r="79" spans="1:6" ht="15.75" x14ac:dyDescent="0.25">
      <c r="A79" s="2"/>
      <c r="B79" s="11"/>
      <c r="C79" s="3"/>
      <c r="D79" s="3"/>
      <c r="E79" s="3"/>
      <c r="F79" s="3"/>
    </row>
    <row r="80" spans="1:6" ht="15.75" x14ac:dyDescent="0.25">
      <c r="A80" s="12" t="s">
        <v>206</v>
      </c>
      <c r="B80" s="13"/>
      <c r="C80" s="13"/>
      <c r="D80" s="13"/>
      <c r="E80" s="14"/>
      <c r="F80" s="14"/>
    </row>
    <row r="81" spans="1:6" ht="15.75" x14ac:dyDescent="0.25">
      <c r="A81" s="12"/>
      <c r="B81" s="13"/>
      <c r="C81" s="13"/>
      <c r="D81" s="13"/>
      <c r="E81" s="14"/>
      <c r="F81" s="14"/>
    </row>
    <row r="82" spans="1:6" ht="15.75" x14ac:dyDescent="0.25">
      <c r="A82" s="270" t="s">
        <v>139</v>
      </c>
      <c r="B82" s="270"/>
      <c r="C82" s="67"/>
      <c r="D82" s="269" t="s">
        <v>140</v>
      </c>
      <c r="E82" s="269"/>
      <c r="F82" s="269"/>
    </row>
    <row r="83" spans="1:6" ht="15.75" x14ac:dyDescent="0.25">
      <c r="A83" s="270" t="s">
        <v>141</v>
      </c>
      <c r="B83" s="270"/>
      <c r="C83" s="67"/>
      <c r="D83" s="269" t="s">
        <v>142</v>
      </c>
      <c r="E83" s="269"/>
      <c r="F83" s="269"/>
    </row>
    <row r="84" spans="1:6" x14ac:dyDescent="0.25">
      <c r="A84" s="2"/>
      <c r="B84" s="3"/>
      <c r="C84" s="3"/>
      <c r="D84" s="3"/>
      <c r="E84" s="3"/>
      <c r="F84" s="3"/>
    </row>
    <row r="85" spans="1:6" x14ac:dyDescent="0.25">
      <c r="A85" s="2"/>
      <c r="B85" s="3"/>
      <c r="C85" s="3"/>
      <c r="D85" s="3"/>
      <c r="E85" s="3"/>
      <c r="F85" s="3"/>
    </row>
    <row r="86" spans="1:6" x14ac:dyDescent="0.25">
      <c r="A86" s="2"/>
      <c r="B86" s="3"/>
      <c r="C86" s="3"/>
      <c r="D86" s="3"/>
      <c r="E86" s="3"/>
      <c r="F86" s="3"/>
    </row>
    <row r="87" spans="1:6" x14ac:dyDescent="0.25">
      <c r="A87" s="2"/>
      <c r="B87" s="3"/>
      <c r="C87" s="3"/>
      <c r="D87" s="3"/>
      <c r="E87" s="3"/>
      <c r="F87" s="3"/>
    </row>
    <row r="89" spans="1:6" x14ac:dyDescent="0.25">
      <c r="C89" s="64"/>
      <c r="D89" s="64"/>
      <c r="E89" s="64"/>
    </row>
    <row r="90" spans="1:6" x14ac:dyDescent="0.25">
      <c r="C90" s="64"/>
      <c r="D90" s="64"/>
      <c r="E90" s="64"/>
    </row>
  </sheetData>
  <mergeCells count="8">
    <mergeCell ref="A1:F1"/>
    <mergeCell ref="A6:B6"/>
    <mergeCell ref="D83:F83"/>
    <mergeCell ref="A3:F3"/>
    <mergeCell ref="A82:B82"/>
    <mergeCell ref="A83:B83"/>
    <mergeCell ref="D82:F82"/>
    <mergeCell ref="A5:B5"/>
  </mergeCells>
  <printOptions horizontalCentered="1"/>
  <pageMargins left="0.31496062992125984" right="0.31496062992125984" top="0.51181102362204722" bottom="0.78740157480314965" header="0.31496062992125984" footer="0.31496062992125984"/>
  <pageSetup paperSize="9" orientation="landscape" r:id="rId1"/>
  <headerFooter>
    <oddFooter>&amp;R&amp;"Times New Roman,Regular"&amp;8Str.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Naslovna</vt:lpstr>
      <vt:lpstr>SAŽETAK</vt:lpstr>
      <vt:lpstr>Račun prihoda i rashoda</vt:lpstr>
      <vt:lpstr>Rashodi prema izvorima finan</vt:lpstr>
      <vt:lpstr>Rashodi prema funkcijskoj k </vt:lpstr>
      <vt:lpstr>Račun financiranja</vt:lpstr>
      <vt:lpstr>II. 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Zvonko Mestrovic</cp:lastModifiedBy>
  <cp:lastPrinted>2024-07-16T07:42:20Z</cp:lastPrinted>
  <dcterms:created xsi:type="dcterms:W3CDTF">2022-08-12T12:51:27Z</dcterms:created>
  <dcterms:modified xsi:type="dcterms:W3CDTF">2025-07-21T10:27:54Z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